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mc:AlternateContent xmlns:mc="http://schemas.openxmlformats.org/markup-compatibility/2006">
    <mc:Choice Requires="x15">
      <x15ac:absPath xmlns:x15ac="http://schemas.microsoft.com/office/spreadsheetml/2010/11/ac" url="C:\Users\hidai\OneDrive\デスクトップ\"/>
    </mc:Choice>
  </mc:AlternateContent>
  <xr:revisionPtr revIDLastSave="0" documentId="13_ncr:1_{9A9827C1-8C93-4CF1-86AC-EE7BD2053A62}" xr6:coauthVersionLast="36" xr6:coauthVersionMax="47" xr10:uidLastSave="{00000000-0000-0000-0000-000000000000}"/>
  <bookViews>
    <workbookView xWindow="0" yWindow="0" windowWidth="26250" windowHeight="13305" xr2:uid="{00000000-000D-0000-FFFF-FFFF00000000}"/>
  </bookViews>
  <sheets>
    <sheet name="日本語検索" sheetId="2" r:id="rId1"/>
    <sheet name="英語検索" sheetId="1" r:id="rId2"/>
    <sheet name="タグ検索" sheetId="3" r:id="rId3"/>
    <sheet name="オリジナルデータ" sheetId="4" r:id="rId4"/>
    <sheet name="英語で言いたいこと・書きたいこと" sheetId="5" r:id="rId5"/>
  </sheets>
  <calcPr calcId="191029"/>
</workbook>
</file>

<file path=xl/calcChain.xml><?xml version="1.0" encoding="utf-8"?>
<calcChain xmlns="http://schemas.openxmlformats.org/spreadsheetml/2006/main">
  <c r="F41" i="3" l="1"/>
  <c r="E41" i="3"/>
  <c r="D41" i="3"/>
  <c r="C41" i="3"/>
  <c r="B41" i="3"/>
  <c r="A41" i="3"/>
  <c r="F40" i="3"/>
  <c r="E40" i="3"/>
  <c r="D40" i="3"/>
  <c r="C40" i="3"/>
  <c r="B40" i="3"/>
  <c r="A40" i="3"/>
  <c r="F39" i="3"/>
  <c r="E39" i="3"/>
  <c r="D39" i="3"/>
  <c r="C39" i="3"/>
  <c r="B39" i="3"/>
  <c r="A39" i="3"/>
  <c r="F38" i="3"/>
  <c r="E38" i="3"/>
  <c r="D38" i="3"/>
  <c r="C38" i="3"/>
  <c r="B38" i="3"/>
  <c r="A38" i="3"/>
  <c r="F37" i="3"/>
  <c r="E37" i="3"/>
  <c r="D37" i="3"/>
  <c r="C37" i="3"/>
  <c r="B37" i="3"/>
  <c r="A37" i="3"/>
  <c r="F36" i="3"/>
  <c r="E36" i="3"/>
  <c r="D36" i="3"/>
  <c r="C36" i="3"/>
  <c r="B36" i="3"/>
  <c r="A36" i="3"/>
  <c r="F35" i="3"/>
  <c r="E35" i="3"/>
  <c r="D35" i="3"/>
  <c r="C35" i="3"/>
  <c r="B35" i="3"/>
  <c r="A35" i="3"/>
  <c r="F34" i="3"/>
  <c r="E34" i="3"/>
  <c r="D34" i="3"/>
  <c r="C34" i="3"/>
  <c r="B34" i="3"/>
  <c r="A34" i="3"/>
  <c r="F33" i="3"/>
  <c r="E33" i="3"/>
  <c r="D33" i="3"/>
  <c r="C33" i="3"/>
  <c r="B33" i="3"/>
  <c r="A33" i="3"/>
  <c r="F32" i="3"/>
  <c r="E32" i="3"/>
  <c r="D32" i="3"/>
  <c r="C32" i="3"/>
  <c r="B32" i="3"/>
  <c r="A32" i="3"/>
  <c r="F31" i="3"/>
  <c r="E31" i="3"/>
  <c r="D31" i="3"/>
  <c r="C31" i="3"/>
  <c r="B31" i="3"/>
  <c r="A31" i="3"/>
  <c r="F30" i="3"/>
  <c r="E30" i="3"/>
  <c r="D30" i="3"/>
  <c r="C30" i="3"/>
  <c r="B30" i="3"/>
  <c r="A30" i="3"/>
  <c r="F29" i="3"/>
  <c r="E29" i="3"/>
  <c r="D29" i="3"/>
  <c r="C29" i="3"/>
  <c r="B29" i="3"/>
  <c r="A29" i="3"/>
  <c r="F28" i="3"/>
  <c r="E28" i="3"/>
  <c r="D28" i="3"/>
  <c r="C28" i="3"/>
  <c r="B28" i="3"/>
  <c r="A28" i="3"/>
  <c r="F27" i="3"/>
  <c r="E27" i="3"/>
  <c r="D27" i="3"/>
  <c r="C27" i="3"/>
  <c r="B27" i="3"/>
  <c r="A27" i="3"/>
  <c r="F26" i="3"/>
  <c r="E26" i="3"/>
  <c r="D26" i="3"/>
  <c r="C26" i="3"/>
  <c r="B26" i="3"/>
  <c r="A26" i="3"/>
  <c r="F25" i="3"/>
  <c r="E25" i="3"/>
  <c r="D25" i="3"/>
  <c r="C25" i="3"/>
  <c r="B25" i="3"/>
  <c r="A25" i="3"/>
  <c r="F24" i="3"/>
  <c r="E24" i="3"/>
  <c r="D24" i="3"/>
  <c r="C24" i="3"/>
  <c r="B24" i="3"/>
  <c r="A24" i="3"/>
  <c r="F23" i="3"/>
  <c r="E23" i="3"/>
  <c r="D23" i="3"/>
  <c r="C23" i="3"/>
  <c r="B23" i="3"/>
  <c r="A23" i="3"/>
  <c r="F22" i="3"/>
  <c r="E22" i="3"/>
  <c r="D22" i="3"/>
  <c r="C22" i="3"/>
  <c r="B22" i="3"/>
  <c r="A22" i="3"/>
  <c r="F21" i="3"/>
  <c r="E21" i="3"/>
  <c r="D21" i="3"/>
  <c r="C21" i="3"/>
  <c r="B21" i="3"/>
  <c r="A21" i="3"/>
  <c r="F20" i="3"/>
  <c r="E20" i="3"/>
  <c r="D20" i="3"/>
  <c r="C20" i="3"/>
  <c r="B20" i="3"/>
  <c r="A20" i="3"/>
  <c r="F19" i="3"/>
  <c r="E19" i="3"/>
  <c r="D19" i="3"/>
  <c r="C19" i="3"/>
  <c r="B19" i="3"/>
  <c r="A19" i="3"/>
  <c r="F18" i="3"/>
  <c r="E18" i="3"/>
  <c r="D18" i="3"/>
  <c r="C18" i="3"/>
  <c r="B18" i="3"/>
  <c r="A18" i="3"/>
  <c r="F17" i="3"/>
  <c r="E17" i="3"/>
  <c r="D17" i="3"/>
  <c r="C17" i="3"/>
  <c r="B17" i="3"/>
  <c r="A17" i="3"/>
  <c r="F16" i="3"/>
  <c r="E16" i="3"/>
  <c r="D16" i="3"/>
  <c r="C16" i="3"/>
  <c r="B16" i="3"/>
  <c r="A16" i="3"/>
  <c r="F15" i="3"/>
  <c r="E15" i="3"/>
  <c r="D15" i="3"/>
  <c r="C15" i="3"/>
  <c r="B15" i="3"/>
  <c r="A15" i="3"/>
  <c r="F14" i="3"/>
  <c r="E14" i="3"/>
  <c r="D14" i="3"/>
  <c r="C14" i="3"/>
  <c r="B14" i="3"/>
  <c r="A14" i="3"/>
  <c r="F13" i="3"/>
  <c r="E13" i="3"/>
  <c r="D13" i="3"/>
  <c r="C13" i="3"/>
  <c r="B13" i="3"/>
  <c r="A13" i="3"/>
  <c r="F12" i="3"/>
  <c r="E12" i="3"/>
  <c r="D12" i="3"/>
  <c r="C12" i="3"/>
  <c r="B12" i="3"/>
  <c r="A12" i="3"/>
  <c r="F11" i="3"/>
  <c r="E11" i="3"/>
  <c r="D11" i="3"/>
  <c r="C11" i="3"/>
  <c r="B11" i="3"/>
  <c r="A11" i="3"/>
  <c r="F10" i="3"/>
  <c r="E10" i="3"/>
  <c r="D10" i="3"/>
  <c r="C10" i="3"/>
  <c r="B10" i="3"/>
  <c r="A10" i="3"/>
  <c r="F9" i="3"/>
  <c r="E9" i="3"/>
  <c r="D9" i="3"/>
  <c r="C9" i="3"/>
  <c r="B9" i="3"/>
  <c r="A9" i="3"/>
  <c r="F8" i="3"/>
  <c r="E8" i="3"/>
  <c r="D8" i="3"/>
  <c r="C8" i="3"/>
  <c r="B8" i="3"/>
  <c r="A8" i="3"/>
  <c r="F7" i="3"/>
  <c r="E7" i="3"/>
  <c r="D7" i="3"/>
  <c r="C7" i="3"/>
  <c r="B7" i="3"/>
  <c r="A7" i="3"/>
  <c r="F6" i="3"/>
  <c r="E6" i="3"/>
  <c r="D6" i="3"/>
  <c r="C6" i="3"/>
  <c r="B6" i="3"/>
  <c r="A6" i="3"/>
  <c r="F5" i="3"/>
  <c r="E5" i="3"/>
  <c r="D5" i="3"/>
  <c r="C5" i="3"/>
  <c r="B5" i="3"/>
  <c r="A5" i="3"/>
  <c r="F4" i="3"/>
  <c r="E4" i="3"/>
  <c r="D4" i="3"/>
  <c r="C4" i="3"/>
  <c r="B4" i="3"/>
  <c r="A4" i="3"/>
  <c r="F3" i="3"/>
  <c r="E3" i="3"/>
  <c r="D3" i="3"/>
  <c r="C3" i="3"/>
  <c r="B3" i="3"/>
  <c r="A3" i="3"/>
  <c r="F2" i="3"/>
  <c r="E2" i="3"/>
  <c r="D2" i="3"/>
  <c r="C2" i="3"/>
  <c r="B2" i="3"/>
  <c r="A2" i="3"/>
  <c r="F24" i="2"/>
  <c r="E24" i="2"/>
  <c r="D24" i="2"/>
  <c r="C24" i="2"/>
  <c r="B24" i="2"/>
  <c r="A24" i="2"/>
  <c r="F23" i="2"/>
  <c r="E23" i="2"/>
  <c r="D23" i="2"/>
  <c r="C23" i="2"/>
  <c r="B23" i="2"/>
  <c r="A23" i="2"/>
  <c r="F22" i="2"/>
  <c r="E22" i="2"/>
  <c r="D22" i="2"/>
  <c r="C22" i="2"/>
  <c r="B22" i="2"/>
  <c r="A22" i="2"/>
  <c r="F21" i="2"/>
  <c r="E21" i="2"/>
  <c r="D21" i="2"/>
  <c r="C21" i="2"/>
  <c r="B21" i="2"/>
  <c r="A21" i="2"/>
  <c r="F20" i="2"/>
  <c r="E20" i="2"/>
  <c r="D20" i="2"/>
  <c r="C20" i="2"/>
  <c r="B20" i="2"/>
  <c r="A20" i="2"/>
  <c r="F19" i="2"/>
  <c r="E19" i="2"/>
  <c r="D19" i="2"/>
  <c r="C19" i="2"/>
  <c r="B19" i="2"/>
  <c r="A19" i="2"/>
  <c r="F18" i="2"/>
  <c r="E18" i="2"/>
  <c r="D18" i="2"/>
  <c r="C18" i="2"/>
  <c r="B18" i="2"/>
  <c r="A18" i="2"/>
  <c r="F17" i="2"/>
  <c r="E17" i="2"/>
  <c r="D17" i="2"/>
  <c r="C17" i="2"/>
  <c r="B17" i="2"/>
  <c r="A17" i="2"/>
  <c r="F16" i="2"/>
  <c r="E16" i="2"/>
  <c r="D16" i="2"/>
  <c r="C16" i="2"/>
  <c r="B16" i="2"/>
  <c r="A16" i="2"/>
  <c r="F15" i="2"/>
  <c r="E15" i="2"/>
  <c r="D15" i="2"/>
  <c r="C15" i="2"/>
  <c r="B15" i="2"/>
  <c r="A15" i="2"/>
  <c r="F14" i="2"/>
  <c r="E14" i="2"/>
  <c r="D14" i="2"/>
  <c r="C14" i="2"/>
  <c r="B14" i="2"/>
  <c r="A14" i="2"/>
  <c r="F13" i="2"/>
  <c r="E13" i="2"/>
  <c r="D13" i="2"/>
  <c r="C13" i="2"/>
  <c r="B13" i="2"/>
  <c r="A13" i="2"/>
  <c r="F12" i="2"/>
  <c r="E12" i="2"/>
  <c r="D12" i="2"/>
  <c r="C12" i="2"/>
  <c r="B12" i="2"/>
  <c r="A12" i="2"/>
  <c r="F11" i="2"/>
  <c r="E11" i="2"/>
  <c r="D11" i="2"/>
  <c r="C11" i="2"/>
  <c r="B11" i="2"/>
  <c r="A11" i="2"/>
  <c r="F10" i="2"/>
  <c r="E10" i="2"/>
  <c r="D10" i="2"/>
  <c r="C10" i="2"/>
  <c r="B10" i="2"/>
  <c r="A10" i="2"/>
  <c r="F9" i="2"/>
  <c r="E9" i="2"/>
  <c r="D9" i="2"/>
  <c r="C9" i="2"/>
  <c r="B9" i="2"/>
  <c r="A9" i="2"/>
  <c r="F8" i="2"/>
  <c r="E8" i="2"/>
  <c r="D8" i="2"/>
  <c r="C8" i="2"/>
  <c r="B8" i="2"/>
  <c r="A8" i="2"/>
  <c r="F7" i="2"/>
  <c r="E7" i="2"/>
  <c r="D7" i="2"/>
  <c r="C7" i="2"/>
  <c r="B7" i="2"/>
  <c r="A7" i="2"/>
  <c r="F6" i="2"/>
  <c r="E6" i="2"/>
  <c r="D6" i="2"/>
  <c r="C6" i="2"/>
  <c r="B6" i="2"/>
  <c r="A6" i="2"/>
  <c r="F5" i="2"/>
  <c r="E5" i="2"/>
  <c r="D5" i="2"/>
  <c r="C5" i="2"/>
  <c r="B5" i="2"/>
  <c r="A5" i="2"/>
  <c r="F4" i="2"/>
  <c r="E4" i="2"/>
  <c r="D4" i="2"/>
  <c r="C4" i="2"/>
  <c r="B4" i="2"/>
  <c r="A4" i="2"/>
  <c r="C45" i="1"/>
  <c r="B45" i="1"/>
  <c r="A45" i="1"/>
  <c r="C44" i="1"/>
  <c r="B44" i="1"/>
  <c r="A44" i="1"/>
  <c r="C43" i="1"/>
  <c r="B43" i="1"/>
  <c r="A43" i="1"/>
  <c r="C42" i="1"/>
  <c r="B42" i="1"/>
  <c r="A42" i="1"/>
  <c r="C41" i="1"/>
  <c r="B41" i="1"/>
  <c r="A41" i="1"/>
  <c r="F40" i="1"/>
  <c r="E40" i="1"/>
  <c r="D40" i="1"/>
  <c r="C40" i="1"/>
  <c r="B40" i="1"/>
  <c r="A40" i="1"/>
  <c r="F39" i="1"/>
  <c r="E39" i="1"/>
  <c r="D39" i="1"/>
  <c r="C39" i="1"/>
  <c r="B39" i="1"/>
  <c r="A39" i="1"/>
  <c r="F38" i="1"/>
  <c r="E38" i="1"/>
  <c r="D38" i="1"/>
  <c r="C38" i="1"/>
  <c r="B38" i="1"/>
  <c r="A38" i="1"/>
  <c r="F37" i="1"/>
  <c r="E37" i="1"/>
  <c r="D37" i="1"/>
  <c r="C37" i="1"/>
  <c r="B37" i="1"/>
  <c r="A37" i="1"/>
  <c r="F36" i="1"/>
  <c r="E36" i="1"/>
  <c r="D36" i="1"/>
  <c r="C36" i="1"/>
  <c r="B36" i="1"/>
  <c r="A36" i="1"/>
  <c r="F35" i="1"/>
  <c r="E35" i="1"/>
  <c r="D35" i="1"/>
  <c r="C35" i="1"/>
  <c r="B35" i="1"/>
  <c r="A35" i="1"/>
  <c r="F34" i="1"/>
  <c r="E34" i="1"/>
  <c r="D34" i="1"/>
  <c r="C34" i="1"/>
  <c r="B34" i="1"/>
  <c r="A34" i="1"/>
  <c r="F33" i="1"/>
  <c r="E33" i="1"/>
  <c r="D33" i="1"/>
  <c r="C33" i="1"/>
  <c r="B33" i="1"/>
  <c r="A33" i="1"/>
  <c r="F32" i="1"/>
  <c r="E32" i="1"/>
  <c r="D32" i="1"/>
  <c r="C32" i="1"/>
  <c r="B32" i="1"/>
  <c r="A32" i="1"/>
  <c r="F31" i="1"/>
  <c r="E31" i="1"/>
  <c r="D31" i="1"/>
  <c r="C31" i="1"/>
  <c r="B31" i="1"/>
  <c r="A31" i="1"/>
  <c r="F30" i="1"/>
  <c r="E30" i="1"/>
  <c r="D30" i="1"/>
  <c r="C30" i="1"/>
  <c r="B30" i="1"/>
  <c r="A30" i="1"/>
  <c r="F29" i="1"/>
  <c r="E29" i="1"/>
  <c r="D29" i="1"/>
  <c r="C29" i="1"/>
  <c r="B29" i="1"/>
  <c r="A29" i="1"/>
  <c r="F28" i="1"/>
  <c r="E28" i="1"/>
  <c r="D28" i="1"/>
  <c r="C28" i="1"/>
  <c r="B28" i="1"/>
  <c r="A28" i="1"/>
  <c r="F27" i="1"/>
  <c r="E27" i="1"/>
  <c r="D27" i="1"/>
  <c r="C27" i="1"/>
  <c r="B27" i="1"/>
  <c r="A27" i="1"/>
  <c r="F26" i="1"/>
  <c r="E26" i="1"/>
  <c r="D26" i="1"/>
  <c r="C26" i="1"/>
  <c r="B26" i="1"/>
  <c r="A26" i="1"/>
  <c r="F25" i="1"/>
  <c r="E25" i="1"/>
  <c r="D25" i="1"/>
  <c r="C25" i="1"/>
  <c r="B25" i="1"/>
  <c r="A25" i="1"/>
  <c r="F24" i="1"/>
  <c r="E24" i="1"/>
  <c r="D24" i="1"/>
  <c r="C24" i="1"/>
  <c r="B24" i="1"/>
  <c r="A24" i="1"/>
  <c r="F23" i="1"/>
  <c r="E23" i="1"/>
  <c r="D23" i="1"/>
  <c r="C23" i="1"/>
  <c r="B23" i="1"/>
  <c r="A23" i="1"/>
  <c r="F22" i="1"/>
  <c r="E22" i="1"/>
  <c r="D22" i="1"/>
  <c r="C22" i="1"/>
  <c r="B22" i="1"/>
  <c r="A22" i="1"/>
  <c r="F21" i="1"/>
  <c r="E21" i="1"/>
  <c r="D21" i="1"/>
  <c r="C21" i="1"/>
  <c r="B21" i="1"/>
  <c r="A21" i="1"/>
  <c r="F20" i="1"/>
  <c r="E20" i="1"/>
  <c r="D20" i="1"/>
  <c r="C20" i="1"/>
  <c r="B20" i="1"/>
  <c r="A20" i="1"/>
  <c r="F19" i="1"/>
  <c r="E19" i="1"/>
  <c r="D19" i="1"/>
  <c r="C19" i="1"/>
  <c r="B19" i="1"/>
  <c r="A19" i="1"/>
  <c r="F18" i="1"/>
  <c r="E18" i="1"/>
  <c r="D18" i="1"/>
  <c r="C18" i="1"/>
  <c r="B18" i="1"/>
  <c r="A18" i="1"/>
  <c r="F17" i="1"/>
  <c r="E17" i="1"/>
  <c r="D17" i="1"/>
  <c r="C17" i="1"/>
  <c r="B17" i="1"/>
  <c r="A17" i="1"/>
  <c r="F16" i="1"/>
  <c r="E16" i="1"/>
  <c r="D16" i="1"/>
  <c r="C16" i="1"/>
  <c r="B16" i="1"/>
  <c r="A16" i="1"/>
  <c r="F15" i="1"/>
  <c r="E15" i="1"/>
  <c r="D15" i="1"/>
  <c r="C15" i="1"/>
  <c r="B15" i="1"/>
  <c r="A15" i="1"/>
  <c r="F14" i="1"/>
  <c r="E14" i="1"/>
  <c r="D14" i="1"/>
  <c r="C14" i="1"/>
  <c r="B14" i="1"/>
  <c r="A14" i="1"/>
  <c r="F13" i="1"/>
  <c r="E13" i="1"/>
  <c r="D13" i="1"/>
  <c r="C13" i="1"/>
  <c r="B13" i="1"/>
  <c r="A13" i="1"/>
  <c r="F12" i="1"/>
  <c r="E12" i="1"/>
  <c r="D12" i="1"/>
  <c r="C12" i="1"/>
  <c r="B12" i="1"/>
  <c r="A12" i="1"/>
  <c r="F11" i="1"/>
  <c r="E11" i="1"/>
  <c r="D11" i="1"/>
  <c r="C11" i="1"/>
  <c r="B11" i="1"/>
  <c r="A11" i="1"/>
  <c r="F10" i="1"/>
  <c r="E10" i="1"/>
  <c r="D10" i="1"/>
  <c r="C10" i="1"/>
  <c r="B10" i="1"/>
  <c r="A10" i="1"/>
  <c r="F9" i="1"/>
  <c r="E9" i="1"/>
  <c r="D9" i="1"/>
  <c r="C9" i="1"/>
  <c r="B9" i="1"/>
  <c r="A9" i="1"/>
  <c r="F8" i="1"/>
  <c r="E8" i="1"/>
  <c r="D8" i="1"/>
  <c r="C8" i="1"/>
  <c r="B8" i="1"/>
  <c r="A8" i="1"/>
  <c r="F7" i="1"/>
  <c r="E7" i="1"/>
  <c r="D7" i="1"/>
  <c r="C7" i="1"/>
  <c r="B7" i="1"/>
  <c r="A7" i="1"/>
  <c r="F6" i="1"/>
  <c r="E6" i="1"/>
  <c r="D6" i="1"/>
  <c r="C6" i="1"/>
  <c r="B6" i="1"/>
  <c r="A6" i="1"/>
  <c r="F5" i="1"/>
  <c r="E5" i="1"/>
  <c r="D5" i="1"/>
  <c r="C5" i="1"/>
  <c r="B5" i="1"/>
  <c r="A5" i="1"/>
  <c r="F4" i="1"/>
  <c r="E4" i="1"/>
  <c r="D4" i="1"/>
  <c r="C4" i="1"/>
  <c r="B4" i="1"/>
  <c r="A4" i="1"/>
</calcChain>
</file>

<file path=xl/sharedStrings.xml><?xml version="1.0" encoding="utf-8"?>
<sst xmlns="http://schemas.openxmlformats.org/spreadsheetml/2006/main" count="20215" uniqueCount="12099">
  <si>
    <t>←に検索条件（英語）を入れてください</t>
  </si>
  <si>
    <t>And検索：A1、A2、A3に英語を入力。</t>
  </si>
  <si>
    <t>Or検索：A1に (win|wins|won) と入力。(の前と)の後にスペースを入力。</t>
  </si>
  <si>
    <t>©Tamagawa Univ. 2022</t>
  </si>
  <si>
    <t>　</t>
  </si>
  <si>
    <t xml:space="preserve"> </t>
  </si>
  <si>
    <t xml:space="preserve">   </t>
  </si>
  <si>
    <t>おみくじ</t>
  </si>
  <si>
    <t>←に検索条件（日本語）を入れてください</t>
  </si>
  <si>
    <t>Or検索：A1に (おみくじ|吉) と入力。</t>
  </si>
  <si>
    <t>©Tamagawa Univ.  2022</t>
  </si>
  <si>
    <t>JJR</t>
  </si>
  <si>
    <t>←に検索条件（タグ）を入れてください</t>
  </si>
  <si>
    <t>ID</t>
  </si>
  <si>
    <t>eng</t>
  </si>
  <si>
    <t>jpn</t>
  </si>
  <si>
    <t>tag</t>
  </si>
  <si>
    <t>カテゴリ</t>
  </si>
  <si>
    <t>school</t>
  </si>
  <si>
    <t>I am tired.</t>
  </si>
  <si>
    <t>私は疲れています。</t>
  </si>
  <si>
    <t>I_PPIS1 am_VBM tired_JJ ._.</t>
  </si>
  <si>
    <t>1.日常生活</t>
  </si>
  <si>
    <t>中学校</t>
  </si>
  <si>
    <t>I take a nap.</t>
  </si>
  <si>
    <t>私は昼寝をします。</t>
  </si>
  <si>
    <t>I_PPIS1 take_VV0 a_AT1 nap_NN1 ._.</t>
  </si>
  <si>
    <t>I send an e-mail to my friend.</t>
  </si>
  <si>
    <t>私は友達にメールを送ります。</t>
  </si>
  <si>
    <t>I_PPIS1 send_VV0 an_AT1 e-mail_NN1 to_II my_APPGE friend_NN1 ._.</t>
  </si>
  <si>
    <t>I use the Internet.</t>
  </si>
  <si>
    <t>私はインターネットをします。</t>
  </si>
  <si>
    <t>I_PPIS1 use_VV0 the_AT Internet_NN1 ._.</t>
  </si>
  <si>
    <t>I play video games for 30 minutes.</t>
  </si>
  <si>
    <t>私はテレビゲームを30分します。</t>
  </si>
  <si>
    <t>I_PPIS1 play_VV0 video_NN1 games_NN2 for_IF 30_MC minutes_NNT2 ._.</t>
  </si>
  <si>
    <t>6.趣味・娯楽</t>
  </si>
  <si>
    <t>I have a snack.</t>
  </si>
  <si>
    <t>私はおやつを食べます。</t>
  </si>
  <si>
    <t>I_PPIS1 have_VH0 a_AT1 snack_NN1 ._.</t>
  </si>
  <si>
    <t>10.食事・食べ物・料理</t>
  </si>
  <si>
    <t>I go to cram school.</t>
  </si>
  <si>
    <t>私は塾に通っています。</t>
  </si>
  <si>
    <t>I_PPIS1 go_VV0 to_TO cram_NN1 school_NN1 ._.</t>
  </si>
  <si>
    <t>This is my schedule for Sunday.</t>
  </si>
  <si>
    <t>これが私の日曜日のスケジュールです。</t>
  </si>
  <si>
    <t>This_DD1 is_VBZ my_APPGE schedule_NN1 for_IF Sunday_NPD1 ._.</t>
  </si>
  <si>
    <t>My family is Christian.</t>
  </si>
  <si>
    <t>私の家族はクリスチャンです。</t>
  </si>
  <si>
    <t>My_APPGE family_NN1 is_VBZ Christian_JJ ._.</t>
  </si>
  <si>
    <t>7.家族・友人関係（プレゼントほか含む）</t>
  </si>
  <si>
    <t>I watch the program 'Shoten' on TV.</t>
  </si>
  <si>
    <t>私はテレビで笑点を見ます。</t>
  </si>
  <si>
    <t>I_PPIS1 watch_VV0 the_AT program_NN1 'Shoten'_VVI on_II TV_NN1 ._.</t>
  </si>
  <si>
    <t>I watch a Fortune-teller video.</t>
  </si>
  <si>
    <t>私はビデオで陰陽師を見ます。</t>
  </si>
  <si>
    <t>I_PPIS1 watch_VV0 a_AT1 Fortune-teller_NN1 video_VVI ._.</t>
  </si>
  <si>
    <t>I practice my swing and play catch.</t>
  </si>
  <si>
    <t>私は野球の素振りと壁あてをする。</t>
  </si>
  <si>
    <t>I_MC1 practice_NN1 my_APPGE swing_NN1 and_CC play_VV0 catch_NN1 ._.</t>
  </si>
  <si>
    <t>私はお昼寝をします。</t>
  </si>
  <si>
    <t>I take a shower.</t>
  </si>
  <si>
    <t>私はシャワーを浴びます。</t>
  </si>
  <si>
    <t>I_PPIS1 take_VV0 a_AT1 shower_NN1 ._.</t>
  </si>
  <si>
    <t>I usually eat cup noodles.</t>
  </si>
  <si>
    <t>私はたいていカップラーメンを食べます。</t>
  </si>
  <si>
    <t>I_PPIS1 usually_RR eat_VV0 cup_NN1 noodles_NN2 ._.</t>
  </si>
  <si>
    <t>I usually eat instant noodles.</t>
  </si>
  <si>
    <t>I_PPIS1 usually_RR eat_VV0 instant_JJ noodles_NN2 ._.</t>
  </si>
  <si>
    <t>I play catch.</t>
  </si>
  <si>
    <t>私はキャッチボールをします。</t>
  </si>
  <si>
    <t>I_PPIS1 play_VV0 catch_NN1 ._.</t>
  </si>
  <si>
    <t>I use the computer.</t>
  </si>
  <si>
    <t>私はコンピュータを使います。</t>
  </si>
  <si>
    <t>I_PPIS1 use_VV0 the_AT computer_NN1 ._.</t>
  </si>
  <si>
    <t>I use my computer for the Internet.</t>
  </si>
  <si>
    <t>私はパソコンでインターネットをします。</t>
  </si>
  <si>
    <t>I_PPIS1 use_VV0 my_APPGE computer_NN1 for_IF the_AT Internet_NN1 ._.</t>
  </si>
  <si>
    <t>I draw pictures of dinosaurs.</t>
  </si>
  <si>
    <t>私は恐竜の絵をかきます。</t>
  </si>
  <si>
    <t>I_PPIS1 draw_VV0 pictures_NN2 of_IO dinosaurs_NN2 ._.</t>
  </si>
  <si>
    <t>I watch my favorite animation program on TV.</t>
  </si>
  <si>
    <t>私はテレビで好きなアニメを見ます。</t>
  </si>
  <si>
    <t>I_PPIS1 watch_VV0 my_APPGE favorite_JJ animation_NN1 program_NN1 on_II TV_NN1 ._.</t>
  </si>
  <si>
    <t>I watch my favorite cartoon on TV.</t>
  </si>
  <si>
    <t>I_PPIS1 watch_VV0 my_APPGE favorite_JJ cartoon_NN1 on_II TV_NN1 ._.</t>
  </si>
  <si>
    <t>Taking a bath is nice after soccer practice.</t>
  </si>
  <si>
    <t>サッカーの後のお風呂はとてもいい。</t>
  </si>
  <si>
    <t>Taking_VVG a_AT1 bath_NN1 is_VBZ nice_JJ after_II soccer_NN1 practice_NN1 ._.</t>
  </si>
  <si>
    <t>I can relax and watch TV after studying.</t>
  </si>
  <si>
    <t>勉強の後なのでゆっくりテレビが見れる。</t>
  </si>
  <si>
    <t>I_PPIS1 can_VM relax_VVI and_CC watch_VVI TV_NN1 after_II studying_VVG ._.</t>
  </si>
  <si>
    <t>I want to be a tall man [boy].</t>
  </si>
  <si>
    <t>背が高くなりたい。</t>
  </si>
  <si>
    <t>I_PPIS1 want_VV0 to_TO be_VBI a_AT1 tall_JJ man_NN1 [_( boy_NN1 ]_) ._.</t>
  </si>
  <si>
    <t>5.ファッション（服飾・美容）</t>
  </si>
  <si>
    <t>I want to grow taller.</t>
  </si>
  <si>
    <t>I_PPIS1 want_VV0 to_TO grow_VVI taller_JJR ._.</t>
  </si>
  <si>
    <t>I watch TV for a while.</t>
  </si>
  <si>
    <t>私はテレビをちょっと見ます。</t>
  </si>
  <si>
    <t>I_PPIS1 watch_VV0 TV_NN1 for_IF a_AT1 while_NNT1 ._.</t>
  </si>
  <si>
    <t>(My) Sunday is over.</t>
  </si>
  <si>
    <t>日曜日は終わります。</t>
  </si>
  <si>
    <t>(_( My_APPGE )_) Sunday_NP1 is_VBZ over_RP ._.</t>
  </si>
  <si>
    <t>The weekend is over.</t>
  </si>
  <si>
    <t>The_AT weekend_NNT1 is_VBZ over_RP ._.</t>
  </si>
  <si>
    <t>My Sunday is finished.</t>
  </si>
  <si>
    <t>My_APPGE Sunday_NP1 is_VBZ finished_VVN ._.</t>
  </si>
  <si>
    <t>I go out at one.</t>
  </si>
  <si>
    <t>私は1時に外出します。</t>
  </si>
  <si>
    <t>I_PPIS1 go_VV0 out_RP at_II one_PN1 ._.</t>
  </si>
  <si>
    <t>I exchange e-mails with my friends.</t>
  </si>
  <si>
    <t>私は友だちとメールのやり取りをします。</t>
  </si>
  <si>
    <t>I_PPIS1 exchange_VV0 e-mails_NN2 with_IW my_APPGE friends_NN2 ._.</t>
  </si>
  <si>
    <t>I go to Tsutaya, a rental shop in Gakugeidaigaku.</t>
  </si>
  <si>
    <t>私は学芸大学のつたやに行きます。</t>
  </si>
  <si>
    <t>I_PPIS1 go_VV0 to_II Tsutaya_NP1 ,_, a_AT1 rental_NN1 shop_NN1 in_II Gakugeidaigaku_NP1 ._.</t>
  </si>
  <si>
    <t>I sometimes go shopping in Shibuya.</t>
  </si>
  <si>
    <t>私はときどき渋谷に買い物に行きます。</t>
  </si>
  <si>
    <t>I_PPIS1 sometimes_RT go_VV0 shopping_VVG in_II Shibuya_NP1 ._.</t>
  </si>
  <si>
    <t>4.旅行・買い物</t>
  </si>
  <si>
    <t>I listen to Michael Jackson's songs and watch him dance on video.</t>
  </si>
  <si>
    <t>私はマイケルジャクソンの歌を聞きダンスを見ます。</t>
  </si>
  <si>
    <t>I_PPIS1 listen_VV0 to_II Michael_NP1 Jackson_NP1 's_GE songs_NN2 and_CC watch_VV0 him_PPHO1 dance_VV0 on_II video_NN1 ._.</t>
  </si>
  <si>
    <t>I clean out my ears with a Q-Tip.</t>
  </si>
  <si>
    <t>私はたいてい綿棒で耳の掃除をします。</t>
  </si>
  <si>
    <t>I_PPIS1 clean_VV0 out_RP my_APPGE ears_NN2 with_IW a_AT1 Q-Tip_NP1 ._.</t>
  </si>
  <si>
    <t>9.健康</t>
  </si>
  <si>
    <t>I brush my hair after I wake up.</t>
  </si>
  <si>
    <t>私はたいていねぐせをなおします。</t>
  </si>
  <si>
    <t>I_PPIS1 brush_VV0 my_APPGE hair_NN1 after_CS I_PPIS1 wake_VV0 up_RP ._.</t>
  </si>
  <si>
    <t>I put out my futon on the tatami.</t>
  </si>
  <si>
    <t>私はいつも布団を敷きます。</t>
  </si>
  <si>
    <t>I_PPIS1 put_VV0 out_RP my_APPGE futon_NN1 on_II the_AT tatami_NN2 ._.</t>
  </si>
  <si>
    <t>I spread my futon on the tatami.</t>
  </si>
  <si>
    <t>I_PPIS1 spread_VV0 my_APPGE futon_NN1 on_II the_AT tatami_NN2 ._.</t>
  </si>
  <si>
    <t>I sometimes clean the stairs.</t>
  </si>
  <si>
    <t>私はときどき階段を掃除します。</t>
  </si>
  <si>
    <t>I_PPIS1 sometimes_RT clean_VV0 the_AT stairs_NN2 ._.</t>
  </si>
  <si>
    <t>I go to tennis school by bike.</t>
  </si>
  <si>
    <t>私はテニススクールまで自転車で行きます。</t>
  </si>
  <si>
    <t>I_PPIS1 go_VV0 to_II tennis_NN1 school_NN1 by_II bike_NN1 ._.</t>
  </si>
  <si>
    <t>I hardly ever take a walk.</t>
  </si>
  <si>
    <t>私はほとんど散歩をしません。</t>
  </si>
  <si>
    <t>I_PPIS1 hardly_RR ever_RR take_VV0 a_AT1 walk_NN1 ._.</t>
  </si>
  <si>
    <t>I rarely go for a walk.</t>
  </si>
  <si>
    <t>I_PPIS1 rarely_RR go_VV0 for_IF a_AT1 walk_NN1 ._.</t>
  </si>
  <si>
    <t>I go to the movies with my friends.</t>
  </si>
  <si>
    <t>私は友達と映画に行きます。</t>
  </si>
  <si>
    <t>I_PPIS1 go_VV0 to_II the_AT movies_NN2 with_IW my_APPGE friends_NN2 ._.</t>
  </si>
  <si>
    <t>I study math or English first thing in the morning.</t>
  </si>
  <si>
    <t>私は朝一番に数学か英語を勉強します。</t>
  </si>
  <si>
    <t>I_PPIS1 study_VV0 math_NN1 or_CC English_JJ first_MD thing_NN1 in_II the_AT morning_NNT1 ._.</t>
  </si>
  <si>
    <t>I read a book while listening to music.</t>
  </si>
  <si>
    <t>私は音楽を聞きながら本を読みます。</t>
  </si>
  <si>
    <t>I_PPIS1 read_VV0 a_AT1 book_NN1 while_CS listening_VVG to_II music_NN1 ._.</t>
  </si>
  <si>
    <t>I sleep almost all day.</t>
  </si>
  <si>
    <t>私は一日中寝ています。</t>
  </si>
  <si>
    <t>I_PPIS1 sleep_VV0 almost_RR all_DB day_NNT1 ._.</t>
  </si>
  <si>
    <t>I go out somewhere.</t>
  </si>
  <si>
    <t>私はどこかへ行きます。</t>
  </si>
  <si>
    <t>I_PPIS1 go_VV0 out_RP somewhere_RL ._.</t>
  </si>
  <si>
    <t>I do boy-scout activities with my friends.</t>
  </si>
  <si>
    <t>私は友だちとボーイスカウトに行きます。</t>
  </si>
  <si>
    <t>I_PPIS1 do_VD0 boy-scout_JJ activities_NN2 with_IW my_APPGE friends_NN2 ._.</t>
  </si>
  <si>
    <t>My family goes shopping in town on Sunday morning.</t>
  </si>
  <si>
    <t>私の家族は日曜日の朝、町に買い物に行きます。</t>
  </si>
  <si>
    <t>My_APPGE family_NN1 goes_VVZ shopping_VVG in_II town_NN1 on_II Sunday_NPD1 morning_NNT1 ._.</t>
  </si>
  <si>
    <t>Tennis is fun.</t>
  </si>
  <si>
    <t>テニスは面白いです。</t>
  </si>
  <si>
    <t>Tennis_NN1 is_VBZ fun_JJ ._.</t>
  </si>
  <si>
    <t>After the ballet lesson, I go shopping in Shibuya.</t>
  </si>
  <si>
    <t>バレーのレッスンの後、渋谷に買い物に行きます。</t>
  </si>
  <si>
    <t>After_CS the_AT ballet_NN1 lesson_NN1 ,_, I_PPIS1 go_VV0 shopping_VVG in_II Shibuya_NP1 ._.</t>
  </si>
  <si>
    <t>I spend my time just lazing about.</t>
  </si>
  <si>
    <t>ぼーっとして過ごします。</t>
  </si>
  <si>
    <t>I_PPIS1 spend_VV0 my_APPGE time_NNT1 just_RR lazing_VVG about_RP ._.</t>
  </si>
  <si>
    <t>I solve problems in a drill book.</t>
  </si>
  <si>
    <t>問題集をやります。</t>
  </si>
  <si>
    <t>I_PPIS1 solve_VV0 problems_NN2 in_II a_AT1 drill_NN1 book_NN1 ._.</t>
  </si>
  <si>
    <t>2.学校（勉強・勉強以外含む）</t>
  </si>
  <si>
    <t>I wash my face. I look after my skin.</t>
  </si>
  <si>
    <t>顔のケア（手入れ）をします。</t>
  </si>
  <si>
    <t>I_PPIS1 wash_VV0 my_APPGE face_NN1 ._.  I_PPIS1 look_VV0 after_II my_APPGE skin_NN1 ._.</t>
  </si>
  <si>
    <t>I prepare for tomorrow's classes.</t>
  </si>
  <si>
    <t>次の日の準備をします。</t>
  </si>
  <si>
    <t>I_PPIS1 prepare_VV0 for_IF tomorrow_RT 's_GE classes_NN2 ._.</t>
  </si>
  <si>
    <t>私はパソコンをいじります。</t>
  </si>
  <si>
    <t>I go to an amusement park with my friends.</t>
  </si>
  <si>
    <t>私は友だちと遊園地に行きます。</t>
  </si>
  <si>
    <t>I_PPIS1 go_VV0 to_II an_AT1 amusement_NN1 park_NN1 with_IW my_APPGE friends_NN2 ._.</t>
  </si>
  <si>
    <t>I use my cell phone.</t>
  </si>
  <si>
    <t>私は携帯をいじります。</t>
  </si>
  <si>
    <t>I_PPIS1 use_VV0 my_APPGE cell_NN1 phone_NN1 ._.</t>
  </si>
  <si>
    <t>I send e-mails to my friends.</t>
  </si>
  <si>
    <t>私はメールをします。</t>
  </si>
  <si>
    <t>I_PPIS1 send_VV0 e-mails_NN2 to_II my_APPGE friends_NN2 ._.</t>
  </si>
  <si>
    <t>I exchange many e-mails with my friends.</t>
  </si>
  <si>
    <t>わたしは友達とたくさんメールのやり取りをします。</t>
  </si>
  <si>
    <t>I_PPIS1 exchange_VV0 many_DA2 e-mails_NN2 with_IW my_APPGE friends_NN2 ._.</t>
  </si>
  <si>
    <t>I go fishing in the Tama River with my father.</t>
  </si>
  <si>
    <t>私は父と多摩川で魚を網でとります。</t>
  </si>
  <si>
    <t>I_PPIS1 go_VV0 fishing_NN1 in_II the_AT Tama_NP1 River_NNL1 with_IW my_APPGE father_NN1 ._.</t>
  </si>
  <si>
    <t>I catch fish from the Tama River with a net. I go there with my father.</t>
  </si>
  <si>
    <t>I_PPIS1 catch_VV0 fish_NN from_II the_AT Tama_NP1 River_NNL1 with_IW a_AT1 net_NN1 ._.  I_PPIS1 go_VV0 there_RL with_IW my_APPGE father_NN1 ._.</t>
  </si>
  <si>
    <t>I have dinner while watching TV. I watch TV during dinner.</t>
  </si>
  <si>
    <t>私は夕食を食べながらテレビを見ます。</t>
  </si>
  <si>
    <t>I_PPIS1 have_VH0 dinner_NN1 while_CS watching_VVG TV_NN1 ._.  I_PPIS1 watch_VV0 TV_NN1 during_II dinner_NN1 ._.</t>
  </si>
  <si>
    <t>It is my favorite time on Sunday.</t>
  </si>
  <si>
    <t>日曜日の好きな時間です。</t>
  </si>
  <si>
    <t>It_PPH1 is_VBZ my_APPGE favorite_JJ time_NNT1 on_II Sunday_NPD1 ._.</t>
  </si>
  <si>
    <t>It is my favorite activity on Sunday.</t>
  </si>
  <si>
    <t>It_PPH1 is_VBZ my_APPGE favorite_JJ activity_NN1 on_II Sunday_NPD1 ._.</t>
  </si>
  <si>
    <t>I usually stay in my room on Sunday.</t>
  </si>
  <si>
    <t>日曜日にほ私はとんど自分の部屋にいます。</t>
  </si>
  <si>
    <t>I_PPIS1 usually_RR stay_VV0 in_II my_APPGE room_NN1 on_II Sunday_NPD1 ._.</t>
  </si>
  <si>
    <t>I usually go to bed at twelve, but on Sundays I go to bed at ten.</t>
  </si>
  <si>
    <t>私は土曜日には12：00に寝ますが、日曜日には10時に寝ます。</t>
  </si>
  <si>
    <t>I_PPIS1 usually_RR go_VV0 to_II bed_NN1 at_II twelve_MC ,_, but_CCB on_II Sundays_NPD2 I_PPIS1 go_VV0 to_II bed_NN1 at_II ten_MC ._.</t>
  </si>
  <si>
    <t>I usually go out on Sunday.</t>
  </si>
  <si>
    <t>私は日曜日には出かけます（出かけることが多いです）。</t>
  </si>
  <si>
    <t>I_PPIS1 usually_RR go_VV0 out_RP on_II Sunday_NPD1 ._.</t>
  </si>
  <si>
    <t>I am going to talk to you about my Sunday life.</t>
  </si>
  <si>
    <t>これから私の過ごす日曜日を紹介します。</t>
  </si>
  <si>
    <t>I_PPIS1 am_VBM going_VVGK to_TO talk_VVI to_II you_PPY about_II my_APPGE Sunday_NP1 life_NN1 ._.</t>
  </si>
  <si>
    <t>I am going to talk to you about what I do on Sundays.</t>
  </si>
  <si>
    <t>I_PPIS1 am_VBM going_VVGK to_TO talk_VVI to_II you_PPY about_II what_DDQ I_PPIS1 do_VD0 on_II Sundays_NPD2 ._.</t>
  </si>
  <si>
    <t>I am going to talk to you about how I spend my Sundays.</t>
  </si>
  <si>
    <t>I_PPIS1 am_VBM going_VVGK to_TO talk_VVI to_II you_PPY about_II how_RRQ I_PPIS1 spend_VV0 my_APPGE Sundays_NPD2 ._.</t>
  </si>
  <si>
    <t>I usually get up at 9.</t>
  </si>
  <si>
    <t>私はたいてい9時におきます。</t>
  </si>
  <si>
    <t>I_PPIS1 usually_RR get_VV0 up_RP at_II 9_MC ._.</t>
  </si>
  <si>
    <t>I usually go out on Sunday afternoon.</t>
  </si>
  <si>
    <t>私はいつも午後に出かけます。</t>
  </si>
  <si>
    <t>I_PPIS1 usually_RR go_VV0 out_RP on_II Sunday_NPD1 afternoon_NNT1 ._.</t>
  </si>
  <si>
    <t>I enjoy shopping.</t>
  </si>
  <si>
    <t>それから、買い物をします。</t>
  </si>
  <si>
    <t>I_PPIS1 enjoy_VV0 shopping_NN1 ._.</t>
  </si>
  <si>
    <t>I go home after shopping.</t>
  </si>
  <si>
    <t>店から帰ります。</t>
  </si>
  <si>
    <t>I_PPIS1 go_VV0 home_RL after_II shopping_NN1 ._.</t>
  </si>
  <si>
    <t>I get home and I do my homework</t>
  </si>
  <si>
    <t>家に帰ってから宿題をします。</t>
  </si>
  <si>
    <t>I_PPIS1 get_VV0 home_RL and_CC I_PPIS1 do_VD0 my_APPGE homework_NN1 ._.</t>
  </si>
  <si>
    <t>When I get home, I do my homework.</t>
  </si>
  <si>
    <t>When_CS I_PPIS1 get_VV0 home_RL ,_, I_PPIS1 do_VD0 my_APPGE homework_NN1 ._.</t>
  </si>
  <si>
    <t>I study math, English, and other subjects.</t>
  </si>
  <si>
    <t>数学，英語などを勉強します。</t>
  </si>
  <si>
    <t>I_PPIS1 study_VV0 math_NN1 ,_, English_NN1 ,_, and_CC other_JJ subjects_NN2 ._.</t>
  </si>
  <si>
    <t>Then I get very hungry.</t>
  </si>
  <si>
    <t>夕食をとります、その時、いつもお腹がペコペコです。</t>
  </si>
  <si>
    <t>Then_RT I_PPIS1 get_VV0 very_RG hungry_JJ ._.</t>
  </si>
  <si>
    <t>I finish my studies.</t>
  </si>
  <si>
    <t>勉強が終わる。</t>
  </si>
  <si>
    <t>I_PPIS1 finish_VV0 my_APPGE studies_NN2 ._.</t>
  </si>
  <si>
    <t>I finish my homework.</t>
  </si>
  <si>
    <t>I_PPIS1 finish_VV0 my_APPGE homework_NN1 ._.</t>
  </si>
  <si>
    <t>Then I watch TV. It's fun.</t>
  </si>
  <si>
    <t>それからテレビを見ます、その時はとても楽しい。</t>
  </si>
  <si>
    <t>Then_RT I_PPIS1 watch_VV0 TV_NN1 ._.  It_PPH1 's_VBZ fun_JJ ._.</t>
  </si>
  <si>
    <t>After some time I go to bed.</t>
  </si>
  <si>
    <t>少し時がたったら，寝ます。</t>
  </si>
  <si>
    <t>After_CS some_DD time_NNT1 I_PPIS1 go_VV0 to_II bed_NN1 ._.</t>
  </si>
  <si>
    <t>This is my Sunday life.</t>
  </si>
  <si>
    <t>私の過ごす日曜日。</t>
  </si>
  <si>
    <t>This_DD1 is_VBZ my_APPGE Sunday_NP1 life_NN1 ._.</t>
  </si>
  <si>
    <t>This is how I spend Sundays.</t>
  </si>
  <si>
    <t>This_DD1 is_VBZ how_RRQ I_PPIS1 spend_VV0 Sundays_NPD2 ._.</t>
  </si>
  <si>
    <t>I sometimes forget to brush my teeth.</t>
  </si>
  <si>
    <t>私はしばしば歯を磨くのを忘れてしまいます。</t>
  </si>
  <si>
    <t>I_PPIS1 sometimes_RT forget_VV0 to_TO brush_VVI my_APPGE teeth_NN2 ._.</t>
  </si>
  <si>
    <t>I listen to the 'Shinkisoeigo 1' CD.</t>
  </si>
  <si>
    <t>私はCDで新基礎英語１を聞きます。</t>
  </si>
  <si>
    <t>I_PPIS1 listen_VV0 to_II the_AT 'Shinkisoeigo_NN1 1'_FO CD_NN1 ._.</t>
  </si>
  <si>
    <t>I read comic books.</t>
  </si>
  <si>
    <t>漫画を読みます。</t>
  </si>
  <si>
    <t>I_PPIS1 read_VV0 comic_JJ books_NN2 ._.</t>
  </si>
  <si>
    <t>私は友達とメールのやり取りをします。</t>
  </si>
  <si>
    <t>I watch baseball on TV.</t>
  </si>
  <si>
    <t>私はテレビで野球を見ます。</t>
  </si>
  <si>
    <t>I_PPIS1 watch_VV0 baseball_NN1 on_II TV_NN1 ._.</t>
  </si>
  <si>
    <t>I sometimes jog.</t>
  </si>
  <si>
    <t>私はときどきジョギングをします。</t>
  </si>
  <si>
    <t>I_PPIS1 sometimes_RT jog_VV0 ._.</t>
  </si>
  <si>
    <t>I sometimes go jogging.</t>
  </si>
  <si>
    <t>I_PPIS1 sometimes_RT go_VV0 jogging_NN1 ._.</t>
  </si>
  <si>
    <t>I sometimes draw pictures.</t>
  </si>
  <si>
    <t>私はときどき絵を書いて遊びます。</t>
  </si>
  <si>
    <t>I_PPIS1 sometimes_RT draw_VV0 pictures_NN2 ._.</t>
  </si>
  <si>
    <t>My sister sometimes teaches math to me.</t>
  </si>
  <si>
    <t>私はときどき姉に数学を教えてもらいます。</t>
  </si>
  <si>
    <t>My_APPGE sister_NN1 sometimes_RT teaches_VVZ math_NN1 to_II me_PPIO1 ._.</t>
  </si>
  <si>
    <t>I often go shopping for clothes.</t>
  </si>
  <si>
    <t>私はしばしば服を買いに行きます。</t>
  </si>
  <si>
    <t>I_PPIS1 often_RR go_VV0 shopping_VVG for_IF clothes_NN2 ._.</t>
  </si>
  <si>
    <t>I make a study notebook.</t>
  </si>
  <si>
    <t>私はノートの整理をします。</t>
  </si>
  <si>
    <t>I_PPIS1 make_VV0 a_AT1 study_NN1 notebook_NN1 ._.</t>
  </si>
  <si>
    <t>I organize my notebook.</t>
  </si>
  <si>
    <t>I_PPIS1 organize_VV0 my_APPGE notebook_NN1 ._.</t>
  </si>
  <si>
    <t>My mother and I give massages to each other in turn.</t>
  </si>
  <si>
    <t>私はお母さんとマッサージをやりあいっこします。</t>
  </si>
  <si>
    <t>My_APPGE mother_NN1 and_CC I_PPIS1 give_VV0 massages_NN2 to_II each_PPX221 other_PPX222 in_II turn_NN1 ._.</t>
  </si>
  <si>
    <t>My mother and I take turns giving each other massages.</t>
  </si>
  <si>
    <t>My_APPGE mother_NN1 and_CC I_PPIS1 take_VV0 turns_NN2 giving_VVG each_PPX221 other_PPX222 massages_NN2 ._.</t>
  </si>
  <si>
    <t>私はインターネットをやる（やります、します）。</t>
  </si>
  <si>
    <t>I listen to Southern All Stars CDs.</t>
  </si>
  <si>
    <t>私はサザンオールスターズのCDを聞く（聞きます）。</t>
  </si>
  <si>
    <t>I_PPIS1 listen_VV0 to_II Southern_JJ All_DB Stars_NN2 CDs_NN2 ._.</t>
  </si>
  <si>
    <t>I play with my friends.</t>
  </si>
  <si>
    <t>私は友達と遊びます。</t>
  </si>
  <si>
    <t>I_PPIS1 play_VV0 with_IW my_APPGE friends_NN2 ._.</t>
  </si>
  <si>
    <t>私は友達とメールをします。</t>
  </si>
  <si>
    <t>My mother gets angry.</t>
  </si>
  <si>
    <t>お母さんが怒ります。</t>
  </si>
  <si>
    <t>My_APPGE mother_NN1 gets_VVZ angry_JJ ._.</t>
  </si>
  <si>
    <t>My mother is angry.</t>
  </si>
  <si>
    <t>お母さんが怒っています。</t>
  </si>
  <si>
    <t>My_APPGE mother_NN1 is_VBZ angry_JJ ._.</t>
  </si>
  <si>
    <t>After lunch I play baseball.</t>
  </si>
  <si>
    <t>昼食の後、私は野球をします。</t>
  </si>
  <si>
    <t>After_CS lunch_NN1 I_PPIS1 play_VV0 baseball_NN1 ._.</t>
  </si>
  <si>
    <t>It's teatime.</t>
  </si>
  <si>
    <t>スナック（おやつ）の時間です。</t>
  </si>
  <si>
    <t>It_PPH1 's_VBZ teatime_NNT1 ._.</t>
  </si>
  <si>
    <t>I met my friends.</t>
  </si>
  <si>
    <t>私は友達に会った。</t>
  </si>
  <si>
    <t>I_PPIS1 met_VVD my_APPGE friends_NN2 ._.</t>
  </si>
  <si>
    <t>I took the STEP test.</t>
  </si>
  <si>
    <t>英検を受けた。</t>
  </si>
  <si>
    <t>I_PPIS1 took_VVD the_AT STEP_NN1 test_NN1 ._.</t>
  </si>
  <si>
    <t>I took the Fourth Grade STEP test.</t>
  </si>
  <si>
    <t>英検4級を受けた（英検4級を受験した）。</t>
  </si>
  <si>
    <t>I_PPIS1 took_VVD the_AT Fourth_MD Grade_NN1 STEP_NN1 test_NN1 ._.</t>
  </si>
  <si>
    <t>I went to my elementary school.</t>
  </si>
  <si>
    <t>私は小学校へ行きました。</t>
  </si>
  <si>
    <t>I_PPIS1 went_VVD to_II my_APPGE elementary_JJ school_NN1 ._.</t>
  </si>
  <si>
    <t>I left school early.</t>
  </si>
  <si>
    <t>健は早退しました（はやびきしました）。</t>
  </si>
  <si>
    <t>I_PPIS1 left_VVD school_NN1 early_RR ._.</t>
  </si>
  <si>
    <t>I bought a CD.</t>
  </si>
  <si>
    <t>私はCDを買いました。</t>
  </si>
  <si>
    <t>I_PPIS1 bought_VVD a_AT1 CD_NN1 ._.</t>
  </si>
  <si>
    <t>I took care of my sick mother.</t>
  </si>
  <si>
    <t>私はお母さんの看病をしました。</t>
  </si>
  <si>
    <t>I_PPIS1 took_VVD care_NN1 of_IO my_APPGE sick_JJ mother_NN1 ._.</t>
  </si>
  <si>
    <t>I took medicine.</t>
  </si>
  <si>
    <t>私は薬を飲みました。</t>
  </si>
  <si>
    <t>I_PPIS1 took_VVD medicine_NN1 ._.</t>
  </si>
  <si>
    <t>I got up at seven.</t>
  </si>
  <si>
    <t>私は7時に起きました。</t>
  </si>
  <si>
    <t>I_PPIS1 got_VVD up_RP at_II seven_MC ._.</t>
  </si>
  <si>
    <t>I sent an e-mail on my computer.</t>
  </si>
  <si>
    <t>私はコンピュータでメールをやりました。</t>
  </si>
  <si>
    <t>I_PPIS1 sent_VVD an_AT1 e-mail_NN1 on_II my_APPGE computer_NN1 ._.</t>
  </si>
  <si>
    <t>I read an entire book.</t>
  </si>
  <si>
    <t>私は本を丸一冊読みました。</t>
  </si>
  <si>
    <t>I_PPIS1 read_VV0 an_AT1 entire_JJ book_NN1 ._.</t>
  </si>
  <si>
    <t>I read a whole book.</t>
  </si>
  <si>
    <t>I_PPIS1 read_VV0 a_AT1 whole_JJ book_NN1 ._.</t>
  </si>
  <si>
    <t>It was easy.</t>
  </si>
  <si>
    <t>簡単だった。</t>
  </si>
  <si>
    <t>It_PPH1 was_VBDZ easy_JJ ._.</t>
  </si>
  <si>
    <t>I sang a song.</t>
  </si>
  <si>
    <t>歌った。</t>
  </si>
  <si>
    <t>I_PPIS1 sang_VVD a_AT1 song_NN1 ._.</t>
  </si>
  <si>
    <t>I got tired.</t>
  </si>
  <si>
    <t>私は疲れました。</t>
  </si>
  <si>
    <t>I_PPIS1 got_VVD tired_JJ ._.</t>
  </si>
  <si>
    <t>school festival</t>
  </si>
  <si>
    <t>文化祭</t>
  </si>
  <si>
    <t>school_NN1 festival_NN1</t>
  </si>
  <si>
    <t>I went shopping for clothes.</t>
  </si>
  <si>
    <t>私は服を買いに行った。</t>
  </si>
  <si>
    <t>I_PPIS1 went_VVD shopping_VVG for_IF clothes_NN2 ._.</t>
  </si>
  <si>
    <t>The Kita Junior High School team lost the game to the Minami Junior high School team 20 to 60.</t>
  </si>
  <si>
    <t>北中学校対南中学校は20対60ぐらいで北中学校が負けてしまいました。</t>
  </si>
  <si>
    <t>The_AT Kita_NP1 Junior_JJ High_JJ School_NN1 team_NN1 lost_VVD the_AT game_NN1 to_II the_AT Minami_JJ Junior_JJ high_JJ School_NN1 team_NN1 20_MC to_II 60_MC ._.</t>
  </si>
  <si>
    <t>The Kita Junior High School team lost the game to the Minami Junior high School team by 40 points.</t>
  </si>
  <si>
    <t>北中学校対南中学校は40点差で南中学校が負けてしまいました。</t>
  </si>
  <si>
    <t>The_AT Kita_NP1 Junior_JJ High_JJ School_NN1 team_NN1 lost_VVD the_AT game_NN1 to_II the_AT Minami_JJ Junior_JJ high_JJ School_NN1 team_NN1 by_II 40_MC points_NN2 ._.</t>
  </si>
  <si>
    <t>We met at Jiyugaoka and took a train to Yokohama.</t>
  </si>
  <si>
    <t>僕たちは、自由が丘で待ち合わせてから、舞浜行きの電車に乗った。</t>
  </si>
  <si>
    <t xml:space="preserve"> We_PPIS2 met_VVD at_II Jiyugaoka_NP1 and_CC took_VVD a_AT1 train_NN1 to_II Yokohama_NP1 ._.</t>
  </si>
  <si>
    <t>11.地理・交通</t>
  </si>
  <si>
    <t>I was almost dead.</t>
  </si>
  <si>
    <t>僕は死にそうになった。</t>
  </si>
  <si>
    <t>I_PPIS1 was_VBDZ almost_RR dead_JJ ._.</t>
  </si>
  <si>
    <t>15.感情表現（喜怒哀楽、やる気、怠けるなども）</t>
  </si>
  <si>
    <t>I was recovering from a cold.</t>
  </si>
  <si>
    <t>風邪が軽くなった。</t>
  </si>
  <si>
    <t>I_PPIS1 was_VBDZ recovering_VVG from_II a_AT1 cold_JJ ._.</t>
  </si>
  <si>
    <t>I went to Sangenjaya with my old friend.</t>
  </si>
  <si>
    <t>私は昔の友達と三軒茶屋へ行った。</t>
  </si>
  <si>
    <t>I_PPIS1 went_VVD to_II Sangenjaya_NP1 with_IW my_APPGE old_JJ friend_NN1 ._.</t>
  </si>
  <si>
    <t>I went to a CD shop and bought a CD.</t>
  </si>
  <si>
    <t>私はCDショップへ行き、CDを買った。</t>
  </si>
  <si>
    <t>I_PPIS1 went_VVD to_II a_AT1 CD_NN1 shop_NN1 and_CC bought_VVD a_AT1 CD_NN1 ._.</t>
  </si>
  <si>
    <t>I ate lunch late.</t>
  </si>
  <si>
    <t>私は遅い昼食を食べた。</t>
  </si>
  <si>
    <t>I_PPIS1 ate_VVD lunch_NN1 late_RR ._.</t>
  </si>
  <si>
    <t>I watched TV while eating (dinner).</t>
  </si>
  <si>
    <t>私は（夕食を）食べながらテレビを見た。</t>
  </si>
  <si>
    <t>I_PPIS1 watched_VVD TV_NN1 while_CS eating_VVG (_( dinner_NN1 )_) ._.</t>
  </si>
  <si>
    <t>I rode a roller coaster.</t>
  </si>
  <si>
    <t>私はジェットコースターに乗った。</t>
  </si>
  <si>
    <t>I_PPIS1 rode_VVD a_AT1 roller_NN1 coaster_NN1 ._.</t>
  </si>
  <si>
    <t>I went on space mountain.</t>
  </si>
  <si>
    <t>私はスペースマウンテンに乗った。</t>
  </si>
  <si>
    <t>I_PPIS1 went_VVD on_II space_NN1 mountain_NN1 ._.</t>
  </si>
  <si>
    <t>I saw dinosaur skeletons.</t>
  </si>
  <si>
    <t>私は恐竜の骨格を見た。</t>
  </si>
  <si>
    <t>I_PPIS1 saw_VVD dinosaur_NN1 skeletons_NN2 ._.</t>
  </si>
  <si>
    <t>I went to the National Science Museum.</t>
  </si>
  <si>
    <t>私は国立科学博物館へ行きました。</t>
  </si>
  <si>
    <t>I_PPIS1 went_VVD to_II the_AT National_JJ Science_NN1 Museum_NN1 ._.</t>
  </si>
  <si>
    <t>I was very tired and I went to bed at 10 o'clock.</t>
  </si>
  <si>
    <t>私は疲れていたので10時に寝ました。</t>
  </si>
  <si>
    <t>I_PPIS1 was_VBDZ very_RG tired_JJ and_CC I_PPIS1 went_VVD to_II bed_NN1 at_II 10_MC o'clock_RA ._.</t>
  </si>
  <si>
    <t>I sent e-mails on my cell phone (computer).</t>
  </si>
  <si>
    <t>私は携帯（コンピュータ）でメールをしました。</t>
  </si>
  <si>
    <t>I_PPIS1 sent_VVD e-mails_NN2 on_II my_APPGE cell_NN1 phone_NN1 (_( computer_NN1 )_) ._.</t>
  </si>
  <si>
    <t>I went to Disneyland.</t>
  </si>
  <si>
    <t>私はディズニーランドに行きました。</t>
  </si>
  <si>
    <t>I_PPIS1 went_VVD to_II Disneyland_NP1 ._.</t>
  </si>
  <si>
    <t>We didn't play a game last week. So we played it this week.</t>
  </si>
  <si>
    <t>先週は雨で試合ができなかった、だから今週その試合をした。</t>
  </si>
  <si>
    <t>We_PPIS2 did_VDD n't_XX play_VVI a_AT1 game_NN1 last_MD week_NNT1 ._.  So_RR we_PPIS2 played_VVD it_PPH1 this_DD1 week_NNT1 ._.</t>
  </si>
  <si>
    <t>I looked up information about animals in the library.</t>
  </si>
  <si>
    <t>図書館で動物について調べ物をし（まし）た。</t>
  </si>
  <si>
    <t>I_PPIS1 looked_VVD up_RP information_NN1 about_II animals_NN2 in_II the_AT library_NN1 ._.</t>
  </si>
  <si>
    <t>I looked at a book in the library.</t>
  </si>
  <si>
    <t>私は図書館で本を調べた。</t>
  </si>
  <si>
    <t>I_PPIS1 looked_VVD at_II a_AT1 book_NN1 in_II the_AT library_NN1 ._.</t>
  </si>
  <si>
    <t>I read comic books at the discount bookshop.</t>
  </si>
  <si>
    <t>私はブックオフで漫画を読みました。</t>
  </si>
  <si>
    <t>I_PPIS1 read_VV0 comic_JJ books_NN2 at_II the_AT discount_NN1 bookshop_NN1 ._.</t>
  </si>
  <si>
    <t>I forgot to write my answer on the answer sheet in the STEP test.</t>
  </si>
  <si>
    <t>英検のテストで自分が書いた答えを書き忘れた。</t>
  </si>
  <si>
    <t>I_PPIS1 forgot_VVD to_TO write_VVI my_APPGE answer_NN1 on_II the_AT answer_NN1 sheet_NN1 in_II the_AT STEP_NN1 test_NN1 ._.</t>
  </si>
  <si>
    <t>I forgot the answers, but I tried to remember the answers and checked the answers.</t>
  </si>
  <si>
    <t>答えを書き忘れたが、できるだけ思い出して、答えあわせをした。</t>
  </si>
  <si>
    <t>I_PPIS1 forgot_VVD the_AT answers_NN2 ,_, but_CCB I_PPIS1 tried_VVD to_TO remember_VVI the_AT answers_NN2 and_CC checked_VVD the_AT answers_NN2 ._.</t>
  </si>
  <si>
    <t>Every time I made a mistake, I became sad.</t>
  </si>
  <si>
    <t>答えを間違えるごとに落ち込んでしまった。</t>
  </si>
  <si>
    <t>Every_AT1 time_NNT1 I_PPIS1 made_VVD a_AT1 mistake_NN1 ,_, I_PPIS1 became_VVD sad_JJ ._.</t>
  </si>
  <si>
    <t>Every time I made a mistake, I felt sad.</t>
  </si>
  <si>
    <t>Every_AT1 time_NNT1 I_PPIS1 made_VVD a_AT1 mistake_NN1 ,_, I_PPIS1 felt_VVD sad_JJ ._.</t>
  </si>
  <si>
    <t>I changed my bad feelings for the better and started again.</t>
  </si>
  <si>
    <t>気持ちをきりかえて再スタートした。</t>
  </si>
  <si>
    <t>I_PPIS1 changed_VVD my_APPGE bad_JJ feelings_NN2 for_IF the_AT better_JJR and_CC started_VVD again_RT ._.</t>
  </si>
  <si>
    <t>I wanted to go to school, but the bus didn't come.</t>
  </si>
  <si>
    <t>私は学校までバスで行きたかったが、バスがこなかった（来ませんでした）。</t>
  </si>
  <si>
    <t>I_PPIS1 wanted_VVD to_TO go_VVI to_II school_NN1 ,_, but_CCB the_AT bus_NN1 did_VDD n't_XX come_VVI ._.</t>
  </si>
  <si>
    <t>I went to the library and I read a book about animals.</t>
  </si>
  <si>
    <t>私は図書館へ行って、動物についての本を読んだ（読みました）。</t>
  </si>
  <si>
    <t>I_PPIS1 went_VVD to_II the_AT library_NN1 and_CC I_PPIS1 read_VV0 a_AT1 book_NN1 about_II animals_NN2 ._.</t>
  </si>
  <si>
    <t>I read a book about armadillos in the library.</t>
  </si>
  <si>
    <t>私は図書館でアルマジロについての本を読みました。</t>
  </si>
  <si>
    <t>I_PPIS1 read_VV0 a_AT1 book_NN1 about_II armadillos_NN2 in_II the_AT library_NN1 ._.</t>
  </si>
  <si>
    <t>I unusually got up at nine.</t>
  </si>
  <si>
    <t>私はめずらしく9時に起きました。</t>
  </si>
  <si>
    <t>I_PPIS1 unusually_RR got_VVD up_RP at_II nine_MC ._.</t>
  </si>
  <si>
    <t>Then I went to Tsunashima with my friends.</t>
  </si>
  <si>
    <t>その後，友だちと綱島へ行きました。</t>
  </si>
  <si>
    <t>Then_RT I_PPIS1 went_VVD to_II Tsunashima_NP1 with_IW my_APPGE friends_NN2 ._.</t>
  </si>
  <si>
    <t>I lazed around for the rest of the day.</t>
  </si>
  <si>
    <t>残りの時間はぼーっとしていました。</t>
  </si>
  <si>
    <t>I_PPIS1 lazed_VVD around_RP for_IF the_AT rest_NN1 of_IO the_AT day_NNT1 ._.</t>
  </si>
  <si>
    <t>I enjoyed barbequing with my friends.</t>
  </si>
  <si>
    <t>私は友達とバーベキューをしました。</t>
  </si>
  <si>
    <t>I_PPIS1 enjoyed_VVD barbequing_VVG with_IW my_APPGE friends_NN2 ._.</t>
  </si>
  <si>
    <t>I went out and returned some things I borrowed.</t>
  </si>
  <si>
    <t>借りたものを返しに行った。</t>
  </si>
  <si>
    <t>I_PPIS1 went_VVD out_RP and_CC returned_VVD some_DD things_NN2 I_PPIS1 borrowed_VVD ._.</t>
  </si>
  <si>
    <t>I used the toilet.</t>
  </si>
  <si>
    <t>それからトイレを使いました。</t>
  </si>
  <si>
    <t>I_PPIS1 used_VVD the_AT toilet_NN1 ._.</t>
  </si>
  <si>
    <t>I went to the toilet.</t>
  </si>
  <si>
    <t>I_PPIS1 went_VVD to_II the_AT toilet_NN1 ._.</t>
  </si>
  <si>
    <t>I used computers for advertisements.</t>
  </si>
  <si>
    <t>私は宣伝用のパソコンを使いました。</t>
  </si>
  <si>
    <t>I_PPIS1 used_VVD computers_NN2 for_IF advertisements_NN2 ._.</t>
  </si>
  <si>
    <t>I went to an admission meeting for Kita High School with my father.</t>
  </si>
  <si>
    <t>私は父と北高校の入学説明会に行きました。</t>
  </si>
  <si>
    <t>I_PPIS1 went_VVD to_II an_AT1 admission_NN1 meeting_VVG for_IF Kita_NP1 High_JJ School_NN1 with_IW my_APPGE father_NN1 ._.</t>
  </si>
  <si>
    <t>On my way home I bought lunch.</t>
  </si>
  <si>
    <t>帰りにお弁当を買いました。</t>
  </si>
  <si>
    <t>On_II my_APPGE way_NN1 home_RL I_PPIS1 bought_VVD lunch_NN1 ._.</t>
  </si>
  <si>
    <t>I studied against my will.</t>
  </si>
  <si>
    <t>私は仕方なく勉強をしました。</t>
  </si>
  <si>
    <t>I_PPIS1 studied_VVD against_II my_APPGE will_NN1 ._.</t>
  </si>
  <si>
    <t>I didn't have soccer practice this week.</t>
  </si>
  <si>
    <t>今週はバレーのレッスンがありませんでした。</t>
  </si>
  <si>
    <t>I_PPIS1 did_VDD n't_XX have_VHI soccer_NN1 practice_NN1 this_DD1 week_NNT1 ._.</t>
  </si>
  <si>
    <t>I learned it there.</t>
  </si>
  <si>
    <t>私はそこでそれを習いました。</t>
  </si>
  <si>
    <t>I_PPIS1 learned_VVD it_PPH1 there_RL ._.</t>
  </si>
  <si>
    <t>I went to the festival at Tamagawa shrine with my family.</t>
  </si>
  <si>
    <t>私は玉川神社のお祭りに家族と出かけました。</t>
  </si>
  <si>
    <t>I_PPIS1 went_VVD to_II the_AT festival_NN1 at_II Tamagawa_NP1 shrine_NN1 with_IW my_APPGE family_NN1 ._.</t>
  </si>
  <si>
    <t>13.日本紹介</t>
  </si>
  <si>
    <t>I asked my friend about tomorrow's homework (plans).</t>
  </si>
  <si>
    <t>私は友達に明日の宿題を聞きました。</t>
  </si>
  <si>
    <t>I_PPIS1 asked_VVD my_APPGE friend_NN1 about_II tomorrow_RT 's_GE homework_NN1 (_( plans_VVZ )_) ._.</t>
  </si>
  <si>
    <t>I visited my friend in hospital.</t>
  </si>
  <si>
    <t>私は病院にお見舞いに行きました。</t>
  </si>
  <si>
    <t>I_PPIS1 visited_VVD my_APPGE friend_NN1 in_II hospital_NN1 ._.</t>
  </si>
  <si>
    <t>I was very busy because of basketball practice and studying for the STEP test.</t>
  </si>
  <si>
    <t>英検とバスケットボールの試合のせいで私は先週の土曜日とても忙しかった。</t>
  </si>
  <si>
    <t>I_PPIS1 was_VBDZ very_RG busy_JJ because_II21 of_II22 basketball_NN1 practice_NN1 and_CC studying_VVG for_IF the_AT STEP_NN1 test_NN1 ._.</t>
  </si>
  <si>
    <t>I lost the game.</t>
  </si>
  <si>
    <t>試合に負けました。</t>
  </si>
  <si>
    <t>I_PPIS1 lost_VVD the_AT game_NN1 ._.</t>
  </si>
  <si>
    <t>The other team was strong because</t>
  </si>
  <si>
    <t>相手のチームは強かったなぜなら…。</t>
  </si>
  <si>
    <t>The_AT other_JJ team_NN1 was_VBDZ strong_JJ because_CS</t>
  </si>
  <si>
    <t>I had a snack.</t>
  </si>
  <si>
    <t>私はおやつを食べました。</t>
  </si>
  <si>
    <t xml:space="preserve"> I_PPIS1 had_VHD a_AT1 snack_NN1 ._.</t>
  </si>
  <si>
    <t>I prepared for tomorrow's classes on Sunday.</t>
  </si>
  <si>
    <t>私は明日日曜日の授業の準備をした。</t>
  </si>
  <si>
    <t>I_PPIS1 prepared_VVD for_IF tomorrow_RT 's_GE classes_NN2 on_II Sunday_NPD1 ._.</t>
  </si>
  <si>
    <t>This is my morning schedule.</t>
  </si>
  <si>
    <t>これが毎朝することです。</t>
  </si>
  <si>
    <t>This_DD1 is_VBZ my_APPGE morning_NNT1 schedule_NN1 ._.</t>
  </si>
  <si>
    <t>I went to Shinjuku by train.</t>
  </si>
  <si>
    <t>電車を使って新宿にいきました。</t>
  </si>
  <si>
    <t>I_PPIS1 went_VVD to_II Shinjuku_NP1 by_II train_NN1 ._.</t>
  </si>
  <si>
    <t>Because of this, I caught a cold.</t>
  </si>
  <si>
    <t>そのため風邪をひきました。</t>
  </si>
  <si>
    <t>Because_II21 of_II22 this_DD1 ,_, I_PPIS1 caught_VVD a_AT1 cold_JJ ._.</t>
  </si>
  <si>
    <t>It was very cold outside.</t>
  </si>
  <si>
    <t>外はすごく寒かったです。</t>
  </si>
  <si>
    <t>It_PPH1 was_VBDZ very_RG cold_JJ outside_RL ._.</t>
  </si>
  <si>
    <t>8.天気・気候・地震</t>
  </si>
  <si>
    <t>I rarely go out.</t>
  </si>
  <si>
    <t>いつもはあまり外には出ません。</t>
  </si>
  <si>
    <t>I_PPIS1 rarely_RR go_VV0 out_RP ._.</t>
  </si>
  <si>
    <t>But we three went shopping after a long time.</t>
  </si>
  <si>
    <t>けれど先週は久しぶりに3人で買い物に行きました。</t>
  </si>
  <si>
    <t>But_CCB we_PPIS2 three_MC went_VVD shopping_VVG after_II a_AT1 long_JJ time_NNT1 ._.</t>
  </si>
  <si>
    <t>I went out and I watched a game of the FC Tokyo and the Urawa Reds.</t>
  </si>
  <si>
    <t>FC東京vs.浦和レッズの試合を見に行きました。</t>
  </si>
  <si>
    <t>I_PPIS1 went_VVD out_RP and_CC I_PPIS1 watched_VVD a_AT1 game_NN1 of_IO the_AT FC_NP1 Tokyo_NP1 and_CC the_AT Urawa_NP1 Reds_NN2 ._.</t>
  </si>
  <si>
    <t>The end result was that FC Tokyo won the game.</t>
  </si>
  <si>
    <t>結果は～でした。</t>
  </si>
  <si>
    <t>The_AT end_NN1 result_NN1 was_VBDZ that_CST FC_NP1 Tokyo_NP1 won_VVD the_AT game_NN1 ._.</t>
  </si>
  <si>
    <t>On my way home I dropped into Shinjuku and enjoyed shopping.</t>
  </si>
  <si>
    <t>帰りは新宿によって買い物をしました。</t>
  </si>
  <si>
    <t>On_II my_APPGE way_NN1 home_RL I_PPIS1 dropped_VVD into_II Shinjuku_NP1 and_CC enjoyed_VVD shopping_NN1 ._.</t>
  </si>
  <si>
    <t>I got home late.</t>
  </si>
  <si>
    <t>夜遅く帰りました。</t>
  </si>
  <si>
    <t>I_PPIS1 got_VVD home_RL late_RR ._.</t>
  </si>
  <si>
    <t>There were many Halloween goods in the shops and they were interesting.</t>
  </si>
  <si>
    <t>ハロウィンのグッズがたくさんあり面白かった。</t>
  </si>
  <si>
    <t>There_EX were_VBDR many_DA2 Halloween_NNT1 goods_NN2 in_II the_AT shops_NN2 and_CC they_PPHS2 were_VBDR interesting_JJ ._.</t>
  </si>
  <si>
    <t>Disney Sea</t>
  </si>
  <si>
    <t>ディスニーシー</t>
  </si>
  <si>
    <t>Disney_NP1 Sea_NNL1</t>
  </si>
  <si>
    <t>I read comics.</t>
  </si>
  <si>
    <t>私は漫画を読んだ（読みました）。</t>
  </si>
  <si>
    <t xml:space="preserve"> I_PPIS1 read_VV0 comics_NN2 ._.</t>
  </si>
  <si>
    <t>And I bought clothes.</t>
  </si>
  <si>
    <t>そして服を買いました。</t>
  </si>
  <si>
    <t>And_CC I_PPIS1 bought_VVD clothes_NN2 ._.</t>
  </si>
  <si>
    <t>Then / After that, / and</t>
  </si>
  <si>
    <t>それから、そして</t>
  </si>
  <si>
    <t>Then_RT /_FO After_II that_DD1 ,_, /_FO and_CC</t>
  </si>
  <si>
    <t>14.日本語独特の表現（擬態語・擬音語なども）</t>
  </si>
  <si>
    <t>I left home at eight thirty.</t>
  </si>
  <si>
    <t>私は8：30に家を出ました。</t>
  </si>
  <si>
    <t>I_PPIS1 left_VVD home_RL at_II eight_MC thirty_MC ._.</t>
  </si>
  <si>
    <t>I went to Futagotamagawa and I had a piano lesson.</t>
  </si>
  <si>
    <t>私はピアノのレッスンをしに，二子玉川へ行った（行きました）。</t>
  </si>
  <si>
    <t>I_PPIS1 went_VVD to_II Futagotamagawa_NP1 and_CC I_PPIS1 had_VHD a_AT1 piano_NN1 lesson_NN1 ._.</t>
  </si>
  <si>
    <t>I ran a marathon and I got very tired.</t>
  </si>
  <si>
    <t>私はマラソンをしてすごく疲れました。</t>
  </si>
  <si>
    <t>I_PPIS1 ran_VVD a_AT1 marathon_NN1 and_CC I_PPIS1 got_VVD very_RG tired_JJ ._.</t>
  </si>
  <si>
    <t>I watched dramas.</t>
  </si>
  <si>
    <t>ドラマがたまっているので見ました。</t>
  </si>
  <si>
    <t>I_PPIS1 watched_VVD dramas_NN2 ._.</t>
  </si>
  <si>
    <t>My family ate out at a meat restaurant.</t>
  </si>
  <si>
    <t>家族で焼肉を食べに行きました。</t>
  </si>
  <si>
    <t>My_APPGE family_NN1 ate_VVD out_RP at_II a_AT1 meat_NN1 restaurant_NN1 ._.</t>
  </si>
  <si>
    <t>My family went out for yakiniku</t>
  </si>
  <si>
    <t>My_APPGE family_NN1 went_VVD out_RP for_IF yakiniku_NN1 ._.</t>
  </si>
  <si>
    <t>I read a book by NISHIMURA Kyotaro.</t>
  </si>
  <si>
    <t>西村京太郎の本だけどその本はもう読み終わっている。</t>
  </si>
  <si>
    <t xml:space="preserve"> I_PPIS1 read_VV0 a_AT1 book_NN1 by_II NISHIMURA_NP1 Kyotaro_NP1 ._.</t>
  </si>
  <si>
    <t>The writer of the book turned 70 years old.</t>
  </si>
  <si>
    <t>その本の作者はもう70歳になる。</t>
  </si>
  <si>
    <t>The_AT writer_NN1 of_IO the_AT book_NN1 turned_VVD 70_MC years_NNT2 old_JJ ._.</t>
  </si>
  <si>
    <t>I wrote an original song.</t>
  </si>
  <si>
    <t>オリジナル曲の楽譜を書いた。</t>
  </si>
  <si>
    <t>I_PPIS1 wrote_VVD an_AT1 original_JJ song_NN1 ._.</t>
  </si>
  <si>
    <t>I composed a music piece.</t>
  </si>
  <si>
    <t>I_PPIS1 composed_VVD a_AT1 music_NN1 piece_NN1 ._.</t>
  </si>
  <si>
    <t>My mother got angry so I called my friends.</t>
  </si>
  <si>
    <t>お母さんが怒ったので、仕方なく友達に電話した。</t>
  </si>
  <si>
    <t>My_APPGE mother_NN1 got_VVD angry_JJ so_CS I_PPIS1 called_VVD my_APPGE friends_NN2 ._.</t>
  </si>
  <si>
    <t>I wash my face at seven o five.</t>
  </si>
  <si>
    <t>私は７時５分に顔を洗います。</t>
  </si>
  <si>
    <t>I_PPIS1 wash_VV0 my_APPGE face_NN1 at_II seven_MC o_ZZ1 five_MC ._.</t>
  </si>
  <si>
    <t>I wash my face at five after seven.</t>
  </si>
  <si>
    <t>I_PPIS1 wash_VV0 my_APPGE face_NN1 at_II five_MC after_II seven_MC ._.</t>
  </si>
  <si>
    <t>I use my cell phone before I go to bed.</t>
  </si>
  <si>
    <t>私は携帯を寝る前に使います。</t>
  </si>
  <si>
    <t>I_PPIS1 use_VV0 my_APPGE cell_NN1 phone_NN1 before_CS I_PPIS1 go_VV0 to_II bed_NN1 ._.</t>
  </si>
  <si>
    <t>I brush my teeth at 10:40.</t>
  </si>
  <si>
    <t>私は10時40分に歯をみがきます。</t>
  </si>
  <si>
    <t>I_PPIS1 brush_VV0 my_APPGE teeth_NN2 at_II 10:40_MC ._.</t>
  </si>
  <si>
    <t>I get home.</t>
  </si>
  <si>
    <t>家に着く。</t>
  </si>
  <si>
    <t>I_PPIS1 get_VV0 home_RL ._.</t>
  </si>
  <si>
    <t>I come home.</t>
  </si>
  <si>
    <t>I_PPIS1 come_VV0 home_RL ._.</t>
  </si>
  <si>
    <t>I take a bath at eight o'clock.</t>
  </si>
  <si>
    <t>私は8時に風呂に入ります。</t>
  </si>
  <si>
    <t>I_PPIS1 take_VV0 a_AT1 bath_NN1 at_II eight_MC o'clock_RA ._.</t>
  </si>
  <si>
    <t>I arrive at school.</t>
  </si>
  <si>
    <t>学校に着く。</t>
  </si>
  <si>
    <t>I_PPIS1 arrive_VV0 at_II school_NN1 ._.</t>
  </si>
  <si>
    <t>I leave school for home.</t>
  </si>
  <si>
    <t>下校する。</t>
  </si>
  <si>
    <t>I_PPIS1 leave_VV0 school_NN1 for_IF home_NN1 ._.</t>
  </si>
  <si>
    <t>I brush my teeth.</t>
  </si>
  <si>
    <t>歯をみがく。</t>
  </si>
  <si>
    <t>I_PPIS1 brush_VV0 my_APPGE teeth_NN2 ._.</t>
  </si>
  <si>
    <t>I get ready for tomorrow's classes.</t>
  </si>
  <si>
    <t>明日の持ち物を準備する。</t>
  </si>
  <si>
    <t>I_PPIS1 get_VV0 ready_JJ for_IF tomorrow_RT 's_GE classes_NN2 ._.</t>
  </si>
  <si>
    <t>I change into my school uniform.</t>
  </si>
  <si>
    <t>制服に着がえる。</t>
  </si>
  <si>
    <t>I_PPIS1 change_VV0 into_II my_APPGE school_NN1 uniform_NN1 ._.</t>
  </si>
  <si>
    <t>I change clothes.</t>
  </si>
  <si>
    <t>洋服に着がえる。</t>
  </si>
  <si>
    <t>I_PPIS1 change_VV0 clothes_NN2 ._.</t>
  </si>
  <si>
    <t>I change my clothes into a school uniform.</t>
  </si>
  <si>
    <t>I_PPIS1 change_VV0 my_APPGE clothes_NN2 into_II a_AT1 school_NN1 uniform_NN1 ._.</t>
  </si>
  <si>
    <t>I arrive at the school by eight o'clock.</t>
  </si>
  <si>
    <t>8時までに学校に着く。</t>
  </si>
  <si>
    <t>I_PPIS1 arrive_VV0 at_II the_AT school_NN1 by_II eight_MC o'clock_RA ._.</t>
  </si>
  <si>
    <t>I get home at 5 in the afternoon on that day and on Thursday.</t>
  </si>
  <si>
    <t>その日と木曜日は午後5時に帰ります。</t>
  </si>
  <si>
    <t>I_PPIS1 get_VV0 home_RL at_II 5_MC in_II the_AT afternoon_NNT1 on_II that_DD1 day_NNT1 and_CC on_II Thursday_NPD1 ._.</t>
  </si>
  <si>
    <t>I spend time doing nothing.</t>
  </si>
  <si>
    <t>ダラダラする（過ごす）。</t>
  </si>
  <si>
    <t>I_PPIS1 spend_VV0 time_VV0 doing_VDG nothing_PN1 ._.</t>
  </si>
  <si>
    <t>I spend time relaxing.</t>
  </si>
  <si>
    <t>I_PPIS1 spend_VV0 time_NNT1 relaxing_VVG ._.</t>
  </si>
  <si>
    <t>I arrive at the school at eight.</t>
  </si>
  <si>
    <t>8時に学校に着く。</t>
  </si>
  <si>
    <t>I_PPIS1 arrive_VV0 at_II the_AT school_NN1 at_II eight_MC ._.</t>
  </si>
  <si>
    <t>I do my homework till I go to a cram school.</t>
  </si>
  <si>
    <t>塾の時間まで家で宿題をする。</t>
  </si>
  <si>
    <t>I_PPIS1 do_VD0 my_APPGE homework_NN1 till_CS I_PPIS1 go_VV0 to_II a_AT1 cram_NN1 school_NN1 ._.</t>
  </si>
  <si>
    <t>I sleep for six hours.</t>
  </si>
  <si>
    <t>睡眠時間はだいたい6時間です。</t>
  </si>
  <si>
    <t>I_PPIS1 sleep_VV0 for_IF six_MC hours_NNT2 ._.</t>
  </si>
  <si>
    <t>I go to sleep while listening to a MD player.</t>
  </si>
  <si>
    <t>MDを聞きながら寝ます。</t>
  </si>
  <si>
    <t>I_PPIS1 go_VV0 to_II sleep_NN1 while_CS listening_VVG to_II a_AT1 MD_NN1 player_NN1 ._.</t>
  </si>
  <si>
    <t>I read a book then I go to bed at about 11:30.</t>
  </si>
  <si>
    <t>本を読んでだいたい寝てしまう時間は11時30分です。</t>
  </si>
  <si>
    <t>I_PPIS1 read_VV0 a_AT1 book_NN1 then_RT I_PPIS1 go_VV0 to_II bed_NN1 at_II about_RG 11:30_MC ._.</t>
  </si>
  <si>
    <t>学校に8時に着きます。</t>
  </si>
  <si>
    <t>I sometimes play games with my little sister.</t>
  </si>
  <si>
    <t>私は時々妹とゲームをして遊びます。</t>
  </si>
  <si>
    <t>I_PPIS1 sometimes_RT play_VV0 games_NN2 with_IW my_APPGE little_JJ sister_NN1 ._.</t>
  </si>
  <si>
    <t>I arrive at my school.</t>
  </si>
  <si>
    <t>I_PPIS1 arrive_VV0 at_II my_APPGE school_NN1 ._.</t>
  </si>
  <si>
    <t>I get to school.</t>
  </si>
  <si>
    <t>I_PPIS1 get_VV0 to_II school_NN1 ._.</t>
  </si>
  <si>
    <t>I arrive at the school at about seven fifty.</t>
  </si>
  <si>
    <t>私は学校に7時50分ごろつきます。</t>
  </si>
  <si>
    <t>I_PPIS1 arrive_VV0 at_II the_AT school_NN1 at_II about_RG seven_MC fifty_MC ._.</t>
  </si>
  <si>
    <t>I arrive at the school at eight fifteen.</t>
  </si>
  <si>
    <t>私は8時15分に学校に着く。</t>
  </si>
  <si>
    <t>I_PPIS1 arrive_VV0 at_II the_AT school_NN1 at_II eight_MC fifteen_MC ._.</t>
  </si>
  <si>
    <t>My school finishes at three thirty.</t>
  </si>
  <si>
    <t>私は3時30分に学校が終わる。</t>
  </si>
  <si>
    <t>My_APPGE school_NN1 finishes_VVZ at_II three_MC thirty_MC ._.</t>
  </si>
  <si>
    <t>I enjoy a club activity after school.</t>
  </si>
  <si>
    <t>私は放課後クラブ活動をします。</t>
  </si>
  <si>
    <t>I_PPIS1 enjoy_VV0 a_AT1 club_NN1 activity_NN1 after_II school_NN1 ._.</t>
  </si>
  <si>
    <t>I enjoy club activities after school.</t>
  </si>
  <si>
    <t>I_PPIS1 enjoy_VV0 club_NN1 activities_NN2 after_II school_NN1 ._.</t>
  </si>
  <si>
    <t>学校に到着します。</t>
  </si>
  <si>
    <t>I clean my classroom.</t>
  </si>
  <si>
    <t>掃除をします。</t>
  </si>
  <si>
    <t>I_PPIS1 clean_VV0 my_APPGE classroom_NN1 ._.</t>
  </si>
  <si>
    <t>I often draw pictures after school.</t>
  </si>
  <si>
    <t>私は放課後しばしば絵を描きます。</t>
  </si>
  <si>
    <t>I_PPIS1 often_RR draw_VV0 pictures_NN2 after_II school_NN1 ._.</t>
  </si>
  <si>
    <t>I sometimes read books from 9:30 to 11.</t>
  </si>
  <si>
    <t>私は9時30分から11時までたまに本を読みます。</t>
  </si>
  <si>
    <t>I_PPIS1 sometimes_RT read_VV0 books_NN2 from_II 9:30_MC to_II 11_MC ._.</t>
  </si>
  <si>
    <t>I read a book on the train.</t>
  </si>
  <si>
    <t>私は電車の中で本を読みます。</t>
  </si>
  <si>
    <t>I_PPIS1 read_VV0 a_AT1 book_NN1 on_II the_AT train_NN1 ._.</t>
  </si>
  <si>
    <t>I often play basketball before class.</t>
  </si>
  <si>
    <t>私は授業の前にバスケットボールをします。</t>
  </si>
  <si>
    <t>I_PPIS1 often_RR play_VV0 basketball_NN1 before_II class_NN1 ._.</t>
  </si>
  <si>
    <t>I often read books before I go to bed.</t>
  </si>
  <si>
    <t>私は寝る前に時々本を読みます。</t>
  </si>
  <si>
    <t>I_PPIS1 often_RR read_VV0 books_NN2 before_CS I_PPIS1 go_VV0 to_II bed_NN1 ._.</t>
  </si>
  <si>
    <t>I am free at about eight o'clock.</t>
  </si>
  <si>
    <t>私は8時ごろは暇です。</t>
  </si>
  <si>
    <t>I_PPIS1 am_VBM free_JJ at_II about_RG eight_MC o'clock_RA ._.</t>
  </si>
  <si>
    <t>I play with my friends at three.</t>
  </si>
  <si>
    <t>私は3時に友達と遊びます。</t>
  </si>
  <si>
    <t>I_PPIS1 play_VV0 with_IW my_APPGE friends_NN2 at_II three_MC ._.</t>
  </si>
  <si>
    <t>I eat snacks.</t>
  </si>
  <si>
    <t>私はお菓子を食べます。</t>
  </si>
  <si>
    <t>I_PPIS1 eat_VV0 snacks_NN2 ._.</t>
  </si>
  <si>
    <t>I brush my teeth at about 11:00.</t>
  </si>
  <si>
    <t>私は11時ごろ歯をみがきます。</t>
  </si>
  <si>
    <t>I_PPIS1 brush_VV0 my_APPGE teeth_NN2 at_II about_RG 11:00_MC ._.</t>
  </si>
  <si>
    <t>I use a computer for the Internet after I study.</t>
  </si>
  <si>
    <t>パソコン（インターネット）をやるのは勉強が終わった後です。</t>
  </si>
  <si>
    <t>I_PPIS1 use_VV0 a_AT1 computer_NN1 for_IF the_AT Internet_NN1 after_CS I_PPIS1 study_VV0 ._.</t>
  </si>
  <si>
    <t>I don't know what I am doing from 10:00 to 1:00.</t>
  </si>
  <si>
    <t>10時から1時まで何をしているのかわからない。</t>
  </si>
  <si>
    <t>I_PPIS1 do_VD0 n't_XX know_VVI what_DDQ I_PPIS1 am_VBM doing_VDG from_II 10:00_MC to_II 1:00_MC ._.</t>
  </si>
  <si>
    <t>I got to a cram school three times a week.</t>
  </si>
  <si>
    <t>私は週3回塾に行きます。</t>
  </si>
  <si>
    <t>I_PPIS1 got_VVD to_II a_AT1 cram_NN1 school_NN1 three_MC times_NNT2 a_AT1 week_NNT1 ._.</t>
  </si>
  <si>
    <t>I sometimes play the piano instead of playing a game.</t>
  </si>
  <si>
    <t>たまにゲームのかわりにピアノを弾きます。</t>
  </si>
  <si>
    <t>I_PPIS1 sometimes_RT play_VV0 the_AT piano_NN1 instead_II21 of_II22 playing_VVG a_AT1 game_NN1 ._.</t>
  </si>
  <si>
    <t>I sometimes play the piano rather than playing a game.</t>
  </si>
  <si>
    <t>I_PPIS1 sometimes_RT play_VV0 the_AT piano_NN1 rather_II21 than_II22 playing_VVG a_AT1 game_NN1 ._.</t>
  </si>
  <si>
    <t>I play the piano on some days.</t>
  </si>
  <si>
    <t>ピアノを弾く日もあるし、弾かない日もあります。</t>
  </si>
  <si>
    <t>I_PPIS1 play_VV0 the_AT piano_NN1 on_II some_DD days_NNT2 ._.</t>
  </si>
  <si>
    <t>I use a computer.</t>
  </si>
  <si>
    <t>コンピュータをします。</t>
  </si>
  <si>
    <t>I_PPIS1 use_VV0 a_AT1 computer_NN1 ._.</t>
  </si>
  <si>
    <t>歯みがきをする。</t>
  </si>
  <si>
    <t>I prepare to go to school.</t>
  </si>
  <si>
    <t>学校に行くしたくをします。</t>
  </si>
  <si>
    <t>I_PPIS1 prepare_VV0 to_TO go_VVI to_II school_NN1 ._.</t>
  </si>
  <si>
    <t>I prepare for school.</t>
  </si>
  <si>
    <t>I_PPIS1 prepare_VV0 for_IF school_NN1 ._.</t>
  </si>
  <si>
    <t>I walk my dog from 6:30 to 7:00.</t>
  </si>
  <si>
    <t>私は犬の散歩を6時30分から7時にします。</t>
  </si>
  <si>
    <t>I_PPIS1 walk_VV0 my_APPGE dog_NN1 from_II 6:30_MC to_II 7:00._MC ._.</t>
  </si>
  <si>
    <t>shogi, Japanese chess</t>
  </si>
  <si>
    <t>将棋</t>
  </si>
  <si>
    <t xml:space="preserve"> shogi_NN2 ,_, Japanese_JJ chess_NN1</t>
  </si>
  <si>
    <t>I read books at ten while listening to music.</t>
  </si>
  <si>
    <t>私は10時に音楽を聴きながら本を読む。</t>
  </si>
  <si>
    <t xml:space="preserve"> I_PPIS1 read_VV0 books_NN2 at_II ten_MC while_CS listening_VVG to_II music_NN1 ._.</t>
  </si>
  <si>
    <t>toothpaste</t>
  </si>
  <si>
    <t>ハミガキ</t>
  </si>
  <si>
    <t>toothpaste_VV0</t>
  </si>
  <si>
    <t>はみがきをする。</t>
  </si>
  <si>
    <t xml:space="preserve"> I_PPIS1 brush_VV0 my_APPGE teeth_NN2 ._.</t>
  </si>
  <si>
    <t>I eat a snack before I go to cram school.</t>
  </si>
  <si>
    <t>塾に行く前に間食をする。</t>
  </si>
  <si>
    <t>I_PPIS1 eat_VV0 a_AT1 snack_NN1 before_CS I_PPIS1 go_VV0 to_TO cram_NN1 school_NN1 ._.</t>
  </si>
  <si>
    <t>I play basketball with my basketball club.</t>
  </si>
  <si>
    <t>部活があるときはバスケットボールをしています。</t>
  </si>
  <si>
    <t>I_PPIS1 play_VV0 basketball_NN1 with_IW my_APPGE basketball_NN1 club_NN1 ._.</t>
  </si>
  <si>
    <t>I relax at home when I don't have my club activity.</t>
  </si>
  <si>
    <t>部活がないときはごろごろしている。</t>
  </si>
  <si>
    <t>I_PPIS1 relax_VV0 at_II home_NN1 when_CS I_PPIS1 do_VD0 n't_XX have_VHI my_APPGE club_NN1 activity_NN1 ._.</t>
  </si>
  <si>
    <t>I play with my bird in the morning.</t>
  </si>
  <si>
    <t>私はメジロと朝遊びます。</t>
  </si>
  <si>
    <t>I_PPIS1 play_VV0 with_IW my_APPGE bird_NN1 in_II the_AT morning_NNT1 ._.</t>
  </si>
  <si>
    <t>I play baseball from 3:30 to 5:00 on Tuesdays and Fridays.</t>
  </si>
  <si>
    <t>私は火曜日と金曜日の3時半から5時に野球をやります。</t>
  </si>
  <si>
    <t>I_PPIS1 play_VV0 baseball_NN1 from_II 3:30_MC to_II 5:00_MC on_II Tuesdays_NPD2 and_CC Fridays_NPD2 ._.</t>
  </si>
  <si>
    <t>I take an afternoon nap.</t>
  </si>
  <si>
    <t>昼寝をする。</t>
  </si>
  <si>
    <t>I_PPIS1 take_VV0 an_AT1 afternoon_NNT1 nap_NN1 ._.</t>
  </si>
  <si>
    <t>I often write a book after school.</t>
  </si>
  <si>
    <t>（文芸部なので）本を書く。</t>
  </si>
  <si>
    <t>I_PPIS1 often_RR write_VV0 a_AT1 book_NN1 after_II school_NN1 ._.</t>
  </si>
  <si>
    <t>I always play basketball in the green court at lunch time.</t>
  </si>
  <si>
    <t>グリーンコートで昼休みにバスケットボールをします。</t>
  </si>
  <si>
    <t>I_PPIS1 always_RR play_VV0 basketball_NN1 in_II the_AT green_JJ court_NN1 at_II lunch_NN1 time_NNT1 ._.</t>
  </si>
  <si>
    <t>I arrive at school at 8:15.</t>
  </si>
  <si>
    <t>学校に着くのは8時15分です。</t>
  </si>
  <si>
    <t>I_PPIS1 arrive_VV0 at_II school_NN1 at_II 8:15_MC ._.</t>
  </si>
  <si>
    <t>教室の掃除をします。</t>
  </si>
  <si>
    <t>I take a walk with my dog at 6 o'clock in the morning.</t>
  </si>
  <si>
    <t>犬と朝の6時に散歩に行く。</t>
  </si>
  <si>
    <t>I_PPIS1 take_VV0 a_AT1 walk_NN1 with_IW my_APPGE dog_NN1 at_II 6_MC o'clock_RA in_II the_AT morning_NNT1 ._.</t>
  </si>
  <si>
    <t>I walk my dog.</t>
  </si>
  <si>
    <t>犬の散歩に出かける。</t>
  </si>
  <si>
    <t>I_PPIS1 walk_VV0 my_APPGE dog_NN1 ._.</t>
  </si>
  <si>
    <t>I study while I am listening to the radio.</t>
  </si>
  <si>
    <t>勉強しながらラジオを聴きます。</t>
  </si>
  <si>
    <t>I_PPIS1 study_VV0 while_CS I_PPIS1 am_VBM listening_VVG to_II the_AT radio_NN1 ._.</t>
  </si>
  <si>
    <t>I come to school at about eight o'clock.</t>
  </si>
  <si>
    <t>私はだいたい8時に学校に着きます。</t>
  </si>
  <si>
    <t>I_PPIS1 come_VV0 to_II school_NN1 at_II about_RG eight_MC o'clock_RA ._.</t>
  </si>
  <si>
    <t>I cooked a box lunch.</t>
  </si>
  <si>
    <t>お弁当を作ります。</t>
  </si>
  <si>
    <t>I_PPIS1 cooked_VVD a_AT1 box_NN1 lunch_NN1 ._.</t>
  </si>
  <si>
    <t>I take a bath at about 8:30.</t>
  </si>
  <si>
    <t>私は8時30分ごろにお風呂に入ります。</t>
  </si>
  <si>
    <t>I_PPIS1 take_VV0 a_AT1 bath_NN1 at_II about_RG 8:30_MC ._.</t>
  </si>
  <si>
    <t>I brush my teeth after taking a bath.</t>
  </si>
  <si>
    <t>私はお風呂に入った後、歯をみがきます。</t>
  </si>
  <si>
    <t>I_PPIS1 brush_VV0 my_APPGE teeth_NN2 after_II taking_VVG a_AT1 bath_NN1 ._.</t>
  </si>
  <si>
    <t>I listen to CDs some days and read books on other days.</t>
  </si>
  <si>
    <t>他の曜日は、CDを聞いたり、読書をしたりもします。</t>
  </si>
  <si>
    <t>I_PPIS1 listen_VV0 to_II CDs_NN2 some_DD days_NNT2 and_CC read_VV0 books_NN2 on_II other_JJ days_NNT2 ._.</t>
  </si>
  <si>
    <t>お菓子を食べる。</t>
  </si>
  <si>
    <t>I practice the Irish whistle.</t>
  </si>
  <si>
    <t>日付けはわからないけど笛を練習する。</t>
  </si>
  <si>
    <t>I_MC1 practice_NN1 the_AT Irish_JJ whistle_NN1 ._.</t>
  </si>
  <si>
    <t>Greg, it's Ken.</t>
  </si>
  <si>
    <t>グレッグ、ケンから電話ですよ。</t>
  </si>
  <si>
    <t>Greg_NP1 ,_, it_PPH1 's_VBZ Ken_NP1 ._.</t>
  </si>
  <si>
    <t>Greg, Ken is on the phone.</t>
  </si>
  <si>
    <t>Greg_NP1 ,_, Ken_NP1 is_VBZ on_II the_AT phone_NN1 ._.</t>
  </si>
  <si>
    <t>a charm</t>
  </si>
  <si>
    <t>お守り。</t>
  </si>
  <si>
    <t>a_AT1 charm_NN1</t>
  </si>
  <si>
    <t>I'll go to Kyoto by the Shinkansen.</t>
  </si>
  <si>
    <t>京都まで新幹線で行く予定です。</t>
  </si>
  <si>
    <t xml:space="preserve"> I_PPIS1 'll_VM go_VVI to_II Kyoto_NP1 by_II the_AT Shinkansen_NP1 ._.</t>
  </si>
  <si>
    <t>We went to Nara on a school trip.</t>
  </si>
  <si>
    <t>修学旅行。</t>
  </si>
  <si>
    <t>We_PPIS2 went_VVD to_II Nara_NP1 on_II a_AT1 school_NN1 trip_NN1 ._.</t>
  </si>
  <si>
    <t>a medicine for a stomachache</t>
  </si>
  <si>
    <t>お腹の薬。</t>
  </si>
  <si>
    <t>a_AT1 medicine_NN1 for_IF a_AT1 stomachache_NN1</t>
  </si>
  <si>
    <t>Please give me some good medicine for a stomachache.</t>
  </si>
  <si>
    <t>何か腹痛によく効く薬をください。</t>
  </si>
  <si>
    <t xml:space="preserve"> Please_RR give_VV0 me_PPIO1 some_DD good_JJ medicine_NN1 for_IF a_AT1 stomachache_NN1 ._.</t>
  </si>
  <si>
    <t>One of accessories I bought was 400 yen.</t>
  </si>
  <si>
    <t>買ったアクセサリーのうち一つが400円だった。</t>
  </si>
  <si>
    <t>One_MC1 of_IO accessories_NN2 I_PPIS1 bought_VVD was_VBDZ 400_MC yen_NN ._.</t>
  </si>
  <si>
    <t>a train pass</t>
  </si>
  <si>
    <t>電車の定期。</t>
  </si>
  <si>
    <t>a_AT1 train_NN1 pass_VV0</t>
  </si>
  <si>
    <t>a bus pass</t>
  </si>
  <si>
    <t>バスの定期。</t>
  </si>
  <si>
    <t>a_AT1 bus_NN1 pass_VV0</t>
  </si>
  <si>
    <t>a three-month bus pass for work</t>
  </si>
  <si>
    <t>３ヶ月のバス通勤定期券。</t>
  </si>
  <si>
    <t>a_AT1 th-month_JJ bus_NN1 pass_NN1 for_IF work_NN1</t>
  </si>
  <si>
    <t>I made an appointment to see Ralph at the Hachiko statue in Shibuya at six.</t>
  </si>
  <si>
    <t>渋谷のハチ公で６時にラルフと待ち合わせをした。</t>
  </si>
  <si>
    <t xml:space="preserve"> I_PPIS1 made_VVD an_AT1 appointment_NN1 to_TO see_VVI Ralph_NP1 at_II the_AT Hachiko_NN1 statue_NN1 in_II Shibuya_NP1 at_II six_MC ._.</t>
  </si>
  <si>
    <t>I promised to meet him there.</t>
  </si>
  <si>
    <t>私は彼とそこで彼と待ち合わせをした。</t>
  </si>
  <si>
    <t>I_PPIS1 promised_VVD to_TO meet_VVI him_PPHO1 there_RL ._.</t>
  </si>
  <si>
    <t>This bread is hot from the oven.</t>
  </si>
  <si>
    <t>このパンは焼き立てです。</t>
  </si>
  <si>
    <t>This_DD1 bread_NN1 is_VBZ hot_JJ from_II the_AT oven_NN1 ._.</t>
  </si>
  <si>
    <t>Bread hot from the oven is delicious.</t>
  </si>
  <si>
    <t>焼きたてのパンはおいしいです。</t>
  </si>
  <si>
    <t>Bread_NN1 hot_JJ from_II the_AT oven_NN1 is_VBZ delicious_JJ ._.</t>
  </si>
  <si>
    <t>At the Bon festival, my family visits our ancestor's graves.</t>
  </si>
  <si>
    <t>おじいちゃんの墓石がえ。</t>
  </si>
  <si>
    <t>At_II the_AT Bon_FW festival_NN1 ,_, my_APPGE family_NN1 visits_VVZ our_APPGE ancestor_NN1 's_GE graves_NN2 ._.</t>
  </si>
  <si>
    <t>Father drove a car.</t>
  </si>
  <si>
    <t>車を運転したのは私のお父さんです。</t>
  </si>
  <si>
    <t>Father_NN1 drove_VVD a_AT1 car_NN1 ._.</t>
  </si>
  <si>
    <t>I am used to long drives, so it didn't feel so long.</t>
  </si>
  <si>
    <t>車に乗っている時間は慣れているので長く感じませんでした。</t>
  </si>
  <si>
    <t>I_PPIS1 am_VBM used_VMK to_TO long_RR drives_VVZ ,_, so_CS it_PPH1 did_VDD n't_XX feel_VVI so_RG long_RR ._.</t>
  </si>
  <si>
    <t>Ralph is crazy about fishing.</t>
  </si>
  <si>
    <t>マニア。</t>
  </si>
  <si>
    <t>Ralph_NP1 is_VBZ crazy_JJ about_II fishing_NN1 ._.</t>
  </si>
  <si>
    <t>I browsed through a comic book in a bookstore.</t>
  </si>
  <si>
    <t>私はその漫画を本屋で立ち読みしました。</t>
  </si>
  <si>
    <t>I_PPIS1 browsed_VVD through_II a_AT1 comic_JJ book_NN1 in_II a_AT1 bookstore_NN1 ._.</t>
  </si>
  <si>
    <t>She likes reading books in bookstores.</t>
  </si>
  <si>
    <t>彼女は本屋で立ち読みするのが好きだ。</t>
  </si>
  <si>
    <t>She_PPHS1 likes_VVZ reading_VVG books_NN2 in_II bookstores_NN2 ._.</t>
  </si>
  <si>
    <t>She likes browsing in bookstores.</t>
  </si>
  <si>
    <t>She_PPHS1 likes_VVZ browsing_VVG in_II bookstores_NN2 ._.</t>
  </si>
  <si>
    <t>I watched the movie several times. It was not my first time to see that movie.</t>
  </si>
  <si>
    <t>「青の時代」を見たのは、初めてではない。</t>
  </si>
  <si>
    <t>I_PPIS1 watched_VVD the_AT movie_NN1 several_DA2 times_NNT2 ._.  It_PPH1 was_VBDZ not_XX my_APPGE first_MD time_NNT1 to_TO see_VVI that_DD1 movie_NN1 ._.</t>
  </si>
  <si>
    <t>Some friends of mine are going to wait for me.</t>
  </si>
  <si>
    <t>数人の友達が待っている予定だった。</t>
  </si>
  <si>
    <t>Some_DD friends_NN2 of_IO mine_PPGE are_VBR going_VVGK to_TO wait_VVI for_IF me_PPIO1 ._.</t>
  </si>
  <si>
    <t>I stayed home all day except for going to the library.</t>
  </si>
  <si>
    <t>図書館へ行った以外は、家にずっといた。</t>
  </si>
  <si>
    <t>I_PPIS1 stayed_VVD home_RL all_DB day_NNT1 except_II21 for_II22 going_VVG to_II the_AT library_NN1 ._.</t>
  </si>
  <si>
    <t>私は渋谷のハチ公で６時にラルフと待ち合わせをした。</t>
  </si>
  <si>
    <t>I_PPIS1 made_VVD an_AT1 appointment_NN1 to_TO see_VVI Ralph_NP1 at_II the_AT Hachiko_NN1 statue_NN1 in_II Shibuya_NP1 at_II six_MC ._.</t>
  </si>
  <si>
    <t>私はそこで彼と会う約束をした。</t>
  </si>
  <si>
    <t>clothes</t>
  </si>
  <si>
    <t>洋服。</t>
  </si>
  <si>
    <t>clothes_NN2</t>
  </si>
  <si>
    <t>driving games</t>
  </si>
  <si>
    <t>ドライビングゲーム。</t>
  </si>
  <si>
    <t>driving_VVG games_NN2</t>
  </si>
  <si>
    <t>a beauty salon</t>
  </si>
  <si>
    <t>美容院。</t>
  </si>
  <si>
    <t>a_AT1 beauty_NN1 salon_NN1</t>
  </si>
  <si>
    <t>a beauty shop</t>
  </si>
  <si>
    <t>a_AT1 beauty_NN1 shop_NN1</t>
  </si>
  <si>
    <t>a beauty parlor</t>
  </si>
  <si>
    <t>a_AT1 beauty_NN1 parlor_NN1</t>
  </si>
  <si>
    <t>a cheerleading group</t>
  </si>
  <si>
    <t>応援団。</t>
  </si>
  <si>
    <t>a_AT1 cheerleading_JJ group_NN1</t>
  </si>
  <si>
    <t>the captain of the cheerleading team</t>
  </si>
  <si>
    <t>応援団長。</t>
  </si>
  <si>
    <t>the_AT captain_NN1 of_IO the_AT cheerleading_JJ team_NN1</t>
  </si>
  <si>
    <t>What kind of haircut do you have?</t>
  </si>
  <si>
    <t>どんな髪型にしますか。</t>
  </si>
  <si>
    <t>What_DDQ kind_NN1 of_IO haircut_NN1 do_VD0 you_PPY have_VHI ?_?</t>
  </si>
  <si>
    <t>What kind of hairstyle do you like?</t>
  </si>
  <si>
    <t>What_DDQ kind_NN1 of_IO hairstyle_NN1 do_VD0 you_PPY like_VVI ?_?</t>
  </si>
  <si>
    <t>I like long and straight hair.</t>
  </si>
  <si>
    <t>ロングでストレート（ヘア）がいいんです。</t>
  </si>
  <si>
    <t>I_PPIS1 like_VV0 long_JJ and_CC straight_JJ hair_NN1 ._.</t>
  </si>
  <si>
    <t>I like short and curly hair.</t>
  </si>
  <si>
    <t>ショートでカーリーヘアが気に入っています。</t>
  </si>
  <si>
    <t>I_PPIS1 like_VV0 short_JJ and_CC curly_JJ hair_NN1 ._.</t>
  </si>
  <si>
    <t>I like medium length and wavy hair.</t>
  </si>
  <si>
    <t>中ぐらいでウエーブのかかった髪がいいんです。</t>
  </si>
  <si>
    <t>I_PPIS1 like_VV0 medium_JJ length_NN1 and_CC wavy_JJ hair_NN1 ._.</t>
  </si>
  <si>
    <t>I had my hair cut at the beauty salon near my house.</t>
  </si>
  <si>
    <t>家の近くの美容院で髪を切ってもらいました。</t>
  </si>
  <si>
    <t>I_PPIS1 had_VHD my_APPGE hair_NN1 cut_VVN at_II the_AT beauty_NN1 salon_NN1 near_II my_APPGE house_NN1 ._.</t>
  </si>
  <si>
    <t>I had a haircut.</t>
  </si>
  <si>
    <t>髪を切ってもらいました。</t>
  </si>
  <si>
    <t>I_PPIS1 had_VHD a_AT1 haircut_NN1 ._.</t>
  </si>
  <si>
    <t>I went shopping for spangles for my cheerleading uniform.</t>
  </si>
  <si>
    <t>チアガールのためのスパンコールを買いに行った。</t>
  </si>
  <si>
    <t>I_PPIS1 went_VVD shopping_VVG for_IF spangles_NN2 for_IF my_APPGE cheerleading_JJ uniform_NN1 ._.</t>
  </si>
  <si>
    <t>One of the three books is a comic book.</t>
  </si>
  <si>
    <t>３冊の本のうち１冊は漫画。</t>
  </si>
  <si>
    <t>One_MC1 of_IO the_AT three_MC books_NN2 is_VBZ a_AT1 comic_JJ book_NN1 ._.</t>
  </si>
  <si>
    <t>a book coupon</t>
  </si>
  <si>
    <t>図書券。</t>
  </si>
  <si>
    <t>a_AT1 book_NN1 coupon_NN1</t>
  </si>
  <si>
    <t>a book coupon for 5000 yen</t>
  </si>
  <si>
    <t>五千円分の図書券。</t>
  </si>
  <si>
    <t>a_AT1 book_NN1 coupon_NN1 for_IF 5000_MC yen_VV0</t>
  </si>
  <si>
    <t>the strongest four year old mare</t>
  </si>
  <si>
    <t>最強の４歳牝馬。</t>
  </si>
  <si>
    <t>the_AT strongest_JJT four_MC year_NNT1 old_JJ mare_NN1</t>
  </si>
  <si>
    <t>A mare is short-tempered.</t>
  </si>
  <si>
    <t>牝馬は気が強い。</t>
  </si>
  <si>
    <t>A_ZZ1 mare_NN1 is_VBZ short-tempered_JJ ._.</t>
  </si>
  <si>
    <t>A mare is strong-willed.</t>
  </si>
  <si>
    <t>A_AT1 mare_NN1 is_VBZ strong-willed_JJ ._.</t>
  </si>
  <si>
    <t>Then we practiced our cheers.</t>
  </si>
  <si>
    <t>その後、応援団の練習をした。</t>
  </si>
  <si>
    <t>Then_RT we_PPIS2 practiced_VVD our_APPGE cheers_NN2 ._.</t>
  </si>
  <si>
    <t>Everyone is responsible for the defeat.</t>
  </si>
  <si>
    <t>負けた理由がみんなにそれぞれ悪い所があったからだと思う。</t>
  </si>
  <si>
    <t>Everyone_PN1 is_VBZ responsible_JJ for_IF the_AT defeat_NN1 ._.</t>
  </si>
  <si>
    <t>wear jewelry</t>
  </si>
  <si>
    <t>アクセサリーを着けている。</t>
  </si>
  <si>
    <t>wear_VV0 jewelry_NN1</t>
  </si>
  <si>
    <t>accessories, an accessory</t>
  </si>
  <si>
    <t>アクセサリーは特に婦人用の靴、帽子、ハンドバッグなどをさす。</t>
  </si>
  <si>
    <t>accessories_NN2 ,_, an_AT1 accessory_JJ</t>
  </si>
  <si>
    <t>spangle</t>
  </si>
  <si>
    <t>スパンコール。</t>
  </si>
  <si>
    <t>spangle_NN1</t>
  </si>
  <si>
    <t>I went to see Mr Matsuzaka to get his autograph.</t>
  </si>
  <si>
    <t>サインをもらいに行った。</t>
  </si>
  <si>
    <t xml:space="preserve"> I_PPIS1 went_VVD to_TO see_VVI Mr_NNB Matsuzaka_NP1 to_TO get_VVI his_APPGE autograph_NN1 ._.</t>
  </si>
  <si>
    <t>I had my hair cut short.</t>
  </si>
  <si>
    <t>髪をショートカットにしてもらった。</t>
  </si>
  <si>
    <t>I_PPIS1 had_VHD my_APPGE hair_NN1 cut_VVN short_JJ ._.</t>
  </si>
  <si>
    <t>the country</t>
  </si>
  <si>
    <t>田舎。</t>
  </si>
  <si>
    <t>the_AT country_NN1</t>
  </si>
  <si>
    <t>go to the country</t>
  </si>
  <si>
    <t>田舎に行く。</t>
  </si>
  <si>
    <t>go_VV0 to_II the_AT country_NN1</t>
  </si>
  <si>
    <t>materials for art</t>
  </si>
  <si>
    <t>画材。</t>
  </si>
  <si>
    <t>materials_NN2 for_IF art_NN1</t>
  </si>
  <si>
    <t>fishing tackle</t>
  </si>
  <si>
    <t>釣り具。</t>
  </si>
  <si>
    <t>fishing_NN1 tackle_NN1</t>
  </si>
  <si>
    <t>Do you want to go to Kyoto again?</t>
  </si>
  <si>
    <t>あなたはもう一度京都に行きたいと思いましたか。</t>
  </si>
  <si>
    <t>Do_VD0 you_PPY want_VVI to_TO go_VVI to_II Kyoto_NP1 again_RT ?_?</t>
  </si>
  <si>
    <t>I regret loosing the game.</t>
  </si>
  <si>
    <t>試合に負けて悔しかった、満足していない。</t>
  </si>
  <si>
    <t>I_PPIS1 regret_VV0 loosing_VVG the_AT game_NN1 ._.</t>
  </si>
  <si>
    <t>I ate a crepe.</t>
  </si>
  <si>
    <t>クレープを食べた。</t>
  </si>
  <si>
    <t>I_PPIS1 ate_VVD a_AT1 crepe_NN1 ._.</t>
  </si>
  <si>
    <t>I took a picture of a singer.</t>
  </si>
  <si>
    <t>歌手の写真をとった。</t>
  </si>
  <si>
    <t>I_PPIS1 took_VVD a_AT1 picture_NN1 of_IO a_AT1 singer_NN1 ._.</t>
  </si>
  <si>
    <t>The stationery shop was closed.</t>
  </si>
  <si>
    <t>文房具屋がやっていなかった。</t>
  </si>
  <si>
    <t>The_AT stationery_NN1 shop_NN1 was_VBDZ closed_VVN ._.</t>
  </si>
  <si>
    <t>I bought some notebooks at the bookstore.</t>
  </si>
  <si>
    <t>本屋でノートを買った。</t>
  </si>
  <si>
    <t>I_PPIS1 bought_VVD some_DD notebooks_NN2 at_II the_AT bookstore_NN1 ._.</t>
  </si>
  <si>
    <t>I am preparing against a computer virus.</t>
  </si>
  <si>
    <t>ウイルスとか大丈夫かと言われて、うちはその手はブロックするようになってる。</t>
  </si>
  <si>
    <t>I_PPIS1 am_VBM preparing_VVG against_II a_AT1 computer_NN1 virus_NN1 ._.</t>
  </si>
  <si>
    <t>I ate Ainu food for lunch.</t>
  </si>
  <si>
    <t>昼食にアイヌ料理を食べた。</t>
  </si>
  <si>
    <t>I_PPIS1 ate_VVD Ainu_NN2 food_NN1 for_IF lunch_NN1 ._.</t>
  </si>
  <si>
    <t>a head cheerleader</t>
  </si>
  <si>
    <t>a_AT1 head_NN1 cheerleader_NN1</t>
  </si>
  <si>
    <t>Then I went to the stationery shop.</t>
  </si>
  <si>
    <t>それから文房具屋さんへ行きました。</t>
  </si>
  <si>
    <t>Then_RT I_PPIS1 went_VVD to_II the_AT stationery_NN1 shop_NN1 ._.</t>
  </si>
  <si>
    <t>I bought a tape there.</t>
  </si>
  <si>
    <t>そこですずらんテープを買った。</t>
  </si>
  <si>
    <t>I_PPIS1 bought_VVD a_AT1 tape_NN1 there_RL ._.</t>
  </si>
  <si>
    <t>We played a soccer game with the Oizumi J.H.S. team.</t>
  </si>
  <si>
    <t>戦った相手は、学芸大大泉中。</t>
  </si>
  <si>
    <t>We_PPIS2 played_VVD a_AT1 soccer_NN1 game_NN1 with_IW the_AT Oizumi_NP1 J.H.S._NP1 team_NN1 ._.</t>
  </si>
  <si>
    <t>We were frustrated when we lost the game.</t>
  </si>
  <si>
    <t>負けて、とても悔しかった。</t>
  </si>
  <si>
    <t>We_PPIS2 were_VBDR frustrated_VVN when_CS we_PPIS2 lost_VVD the_AT game_NN1 ._.</t>
  </si>
  <si>
    <t>What does the soup taste like?</t>
  </si>
  <si>
    <t>そのスープはどんな味(何味)がしますか。</t>
  </si>
  <si>
    <t>What_DDQ does_VDZ the_AT soup_NN1 taste_VVI like_II ?_?</t>
  </si>
  <si>
    <t>It tastes like stew.</t>
  </si>
  <si>
    <t>シチューのような味がします。</t>
  </si>
  <si>
    <t>It_PPH1 tastes_VVZ like_II stew_NN1 ._.</t>
  </si>
  <si>
    <t>How does it taste to you?</t>
  </si>
  <si>
    <t>お味はいかがですか。</t>
  </si>
  <si>
    <t>How_RRQ does_VDZ it_PPH1 taste_VVI to_II you_PPY ?_?</t>
  </si>
  <si>
    <t>It tastes good.</t>
  </si>
  <si>
    <t>おいしいですよ。</t>
  </si>
  <si>
    <t>It_PPH1 tastes_VVZ good_JJ ._.</t>
  </si>
  <si>
    <t>an electric current</t>
  </si>
  <si>
    <t>電流（電流とその働き）。</t>
  </si>
  <si>
    <t>an_AT1 electric_JJ current_JJ</t>
  </si>
  <si>
    <t>astronomy</t>
  </si>
  <si>
    <t>天文学（天体）。</t>
  </si>
  <si>
    <t>astronomy_NN1</t>
  </si>
  <si>
    <t>It is cheaper than I expected.</t>
  </si>
  <si>
    <t>意外と、お安いんですね。</t>
  </si>
  <si>
    <t>It_PPH1 is_VBZ cheaper_JJR than_CSN I_PPIS1 expected_VVD ._.</t>
  </si>
  <si>
    <t>Something happened.</t>
  </si>
  <si>
    <t>何かあったんだけど、（忘れてしまいました）。</t>
  </si>
  <si>
    <t>Something_PN1 happened_VVD ._.</t>
  </si>
  <si>
    <t>But I forgot.</t>
  </si>
  <si>
    <t>（何かあったんだけど、）忘れてしまいました。</t>
  </si>
  <si>
    <t>But_CCB I_PPIS1 forgot_VVD ._.</t>
  </si>
  <si>
    <t>I had a quarrel with my mother about my studies.</t>
  </si>
  <si>
    <t>私は母とけんかをした。</t>
  </si>
  <si>
    <t>I_PPIS1 had_VHD a_AT1 quarrel_NN1 with_IW my_APPGE mother_NN1 about_II my_APPGE studies_NN2 ._.</t>
  </si>
  <si>
    <t>I went to cram school.</t>
  </si>
  <si>
    <t>塾へ行きました。</t>
  </si>
  <si>
    <t>I_PPIS1 went_VVD to_TO cram_NN1 school_NN1 ._.</t>
  </si>
  <si>
    <t>I went to the barber's (shop).</t>
  </si>
  <si>
    <t>床屋。</t>
  </si>
  <si>
    <t>I_PPIS1 went_VVD to_II the_AT barber_NN1 's_GE (_( shop_NN1 )_) ._.</t>
  </si>
  <si>
    <t>How much is it?</t>
  </si>
  <si>
    <t>いくらかかりましたか。</t>
  </si>
  <si>
    <t>How_RGQ much_DA1 is_VBZ it_PPH1 ?_?</t>
  </si>
  <si>
    <t>I went to the station to see my father off.</t>
  </si>
  <si>
    <t>私は父を見送りに駅へ行った。</t>
  </si>
  <si>
    <t>I_PPIS1 went_VVD to_II the_AT station_NN1 to_TO see_VVI my_APPGE father_NN1 off_RP ._.</t>
  </si>
  <si>
    <t>see him off</t>
  </si>
  <si>
    <t>彼を送りに行く。</t>
  </si>
  <si>
    <t>see_VV0 him_PPHO1 off_RP</t>
  </si>
  <si>
    <t>I went to the station to meet my father.</t>
  </si>
  <si>
    <t>迎えに行った。</t>
  </si>
  <si>
    <t>I_PPIS1 went_VVD to_II the_AT station_NN1 to_TO meet_VVI my_APPGE father_NN1 ._.</t>
  </si>
  <si>
    <t>I have been there once.</t>
  </si>
  <si>
    <t>前に一度そこに行ったことがある。</t>
  </si>
  <si>
    <t>I_PPIS1 have_VH0 been_VBN there_RL once_RR ._.</t>
  </si>
  <si>
    <t>I hurt my left knee before the game.</t>
  </si>
  <si>
    <t>試合の前に左足のひざが痛くなった。</t>
  </si>
  <si>
    <t>I_PPIS1 hurt_VV0 my_APPGE left_JJ knee_NN1 before_II the_AT game_NN1 ._.</t>
  </si>
  <si>
    <t>My left knee got hurt before the game.</t>
  </si>
  <si>
    <t>My_APPGE left_JJ knee_NN1 got_VVD hurt_VVN before_II the_AT game_NN1 ._.</t>
  </si>
  <si>
    <t>a track meet</t>
  </si>
  <si>
    <t>陸上競技大会。</t>
  </si>
  <si>
    <t>a_AT1 track_NN1 meet_VV0</t>
  </si>
  <si>
    <t>Tokyo metropolitan track meet</t>
  </si>
  <si>
    <t>都大会（陸上競技）。</t>
  </si>
  <si>
    <t>Tokyo_NP1 metropolitan_JJ track_NN1 meet_VV0</t>
  </si>
  <si>
    <t>Tokyo metropolitan soccer game</t>
  </si>
  <si>
    <t>都大会（サッカー）。</t>
  </si>
  <si>
    <t>Tokyo_NP1 metropolitan_JJ soccer_NN1 game_NN1</t>
  </si>
  <si>
    <t>We had a game with Oizumi Junior High School.</t>
  </si>
  <si>
    <t>私たちは大泉中学校と戦った。</t>
  </si>
  <si>
    <t>We_PPIS2 had_VHD a_AT1 game_NN1 with_IW Oizumi_JJ Junior_JJ High_JJ School_NN1 ._.</t>
  </si>
  <si>
    <t>My position was right back.</t>
  </si>
  <si>
    <t>私はライトバック（バックポジション）だった。</t>
  </si>
  <si>
    <t>My_APPGE position_NN1 was_VBDZ right_JJ back_NN1 ._.</t>
  </si>
  <si>
    <t>My position is right back.</t>
  </si>
  <si>
    <t>私はセンターバックです。</t>
  </si>
  <si>
    <t>My_APPGE position_NN1 is_VBZ right_JJ back_NN1 ._.</t>
  </si>
  <si>
    <t>My position is left back.</t>
  </si>
  <si>
    <t>私はレフトバックです。</t>
  </si>
  <si>
    <t>My_APPGE position_NN1 is_VBZ left_VVN back_RP ._.</t>
  </si>
  <si>
    <t>We lost the game to Higashi J.H.S. by 3 to 1.</t>
  </si>
  <si>
    <t>東中学校にその試合は３対１で負けてしまった。</t>
  </si>
  <si>
    <t>We_PPIS2 lost_VVD the_AT game_NN1 to_II Higashi_NP1 J.H.S._NP1 by_II 3_MC to_II 1_MC1 ._.</t>
  </si>
  <si>
    <t>a class reunion</t>
  </si>
  <si>
    <t>同窓会。</t>
  </si>
  <si>
    <t>a_AT1 class_NN1 reunion_NN1</t>
  </si>
  <si>
    <t>I watched a video.</t>
  </si>
  <si>
    <t>私はビデオを見ました。</t>
  </si>
  <si>
    <t>I_PPIS1 watched_VVD a_AT1 video_NN1 ._.</t>
  </si>
  <si>
    <t>The title is Romeo and Juliet.</t>
  </si>
  <si>
    <t>ロミオとジュリエットのビデオです。</t>
  </si>
  <si>
    <t>The_AT title_NN1 is_VBZ Romeo_NP1 and_CC Juliet_NP1 ._.</t>
  </si>
  <si>
    <t>Meguro No. 25 Junior High School</t>
  </si>
  <si>
    <t>目黒区立第25中学校。</t>
  </si>
  <si>
    <t>Meguro_NN1 No._NN1 25_MC Junior_JJ High_JJ School_NN1</t>
  </si>
  <si>
    <t>spaghetti</t>
  </si>
  <si>
    <t>スパゲッティ。</t>
  </si>
  <si>
    <t>spaghetti_NN1</t>
  </si>
  <si>
    <t>delicious</t>
  </si>
  <si>
    <t>デリシャス。</t>
  </si>
  <si>
    <t>delicious_JJ</t>
  </si>
  <si>
    <t>beauty salon</t>
  </si>
  <si>
    <t>beauty_NN1 salon_NN1</t>
  </si>
  <si>
    <t>beauty shop</t>
  </si>
  <si>
    <t>beauty_NN1 shop_NN1</t>
  </si>
  <si>
    <t>beauty parlor</t>
  </si>
  <si>
    <t>beauty_NN1 parlor_NN1</t>
  </si>
  <si>
    <t>I watched a baseball game between the Tigers and the Bay Stars on TV.</t>
  </si>
  <si>
    <t>私はテレビでタイガースとベイスターズの野球の試合を見ました。</t>
  </si>
  <si>
    <t>I_PPIS1 watched_VVD a_AT1 baseball_NN1 game_NN1 between_II the_AT Tigers_NN2 and_CC the_AT Bay_NN1 Stars_NN2 on_II TV_NN1 ._.</t>
  </si>
  <si>
    <t>The Tigers won the game by 1 to 0.</t>
  </si>
  <si>
    <t>野球のスコア１対０でタイガースが勝った。</t>
  </si>
  <si>
    <t>The_AT Tigers_NN2 won_VVD the_AT game_NN1 by_II 1_MC1 to_II 0_MC ._.</t>
  </si>
  <si>
    <t>cheer group</t>
  </si>
  <si>
    <t>cheer_VV0 group_NN1</t>
  </si>
  <si>
    <t>I like history more than science because I like to imagine what old people think.</t>
  </si>
  <si>
    <t>理科より歴史が好きな理由は昔の人の考えを想像するのが好きだから。</t>
  </si>
  <si>
    <t>I_PPIS1 like_VV0 history_NN1 more_RRR than_CSN science_NN1 because_CS I_PPIS1 like_VV0 to_TO imagine_VVI what_DDQ old_JJ people_NN think_VV0 ._.</t>
  </si>
  <si>
    <t>Father and mother are away on a trip.</t>
  </si>
  <si>
    <t>父と母が旅行中で家に居なかった。</t>
  </si>
  <si>
    <t>Father_NN1 and_CC mother_NN1 are_VBR away_RL on_II a_AT1 trip_NN1 ._.</t>
  </si>
  <si>
    <t>Nobody cares what time I come home.</t>
  </si>
  <si>
    <t>（父と母が旅行中で家にいないので、）遅くなっても平気だった。</t>
  </si>
  <si>
    <t>Nobody_PN1 cares_VVZ what_DDQ time_NNT1 I_PPIS1 come_VV0 home_RL ._.</t>
  </si>
  <si>
    <t>a bracelet</t>
  </si>
  <si>
    <t>ブレスレット。</t>
  </si>
  <si>
    <t>a_AT1 bracelet_NN1</t>
  </si>
  <si>
    <t>My little sister is wearing braces.</t>
  </si>
  <si>
    <t>歯の矯正の装置。</t>
  </si>
  <si>
    <t>My_APPGE little_JJ sister_NN1 is_VBZ wearing_VVG braces_NN2 ._.</t>
  </si>
  <si>
    <t>Who made it?</t>
  </si>
  <si>
    <t>それは誰によって作られたの？</t>
  </si>
  <si>
    <t>Who_PNQS made_VVD it_PPH1 ?_?</t>
  </si>
  <si>
    <t>The TV program was canceled because of a baseball game.</t>
  </si>
  <si>
    <t>テレビ番組が野球のせいで中止だった。</t>
  </si>
  <si>
    <t>The_AT TV_NN1 program_NN1 was_VBDZ canceled_VVN because_II21 of_II22 a_AT1 baseball_NN1 game_NN1 ._.</t>
  </si>
  <si>
    <t>I went shopping because I wanted to buy a birthday present for my friend, Yukiko in Class 3 A.</t>
  </si>
  <si>
    <t>A組みの～さんのために買いました。</t>
  </si>
  <si>
    <t>I_PPIS1 went_VVD shopping_VVG because_CS I_PPIS1 wanted_VVD to_TO buy_VVI a_AT1 birthday_NN1 present_NN1 for_IF my_APPGE friend_NN1 ,_, Yukiko_NP1 in_II Class_NN1 3_MC A._NNU ._.</t>
  </si>
  <si>
    <t>This meat is bad.</t>
  </si>
  <si>
    <t>このお肉はおいしくない（美味しくない、まずい）。</t>
  </si>
  <si>
    <t>This_DD1 meat_NN1 is_VBZ bad_JJ ._.</t>
  </si>
  <si>
    <t>This meat tastes bad.</t>
  </si>
  <si>
    <t>This_DD1 meat_NN1 tastes_VVZ bad_JJ ._.</t>
  </si>
  <si>
    <t>This meat doesn't taste good.</t>
  </si>
  <si>
    <t>This_DD1 meat_NN1 does_VDZ n't_XX taste_VVI good_JJ ._.</t>
  </si>
  <si>
    <t>a croquette</t>
  </si>
  <si>
    <t>コロッケ。</t>
  </si>
  <si>
    <t>a_AT1 croquette_NN1</t>
  </si>
  <si>
    <t>After swimming we gave a barbecue party to say good-bye to our seniors.</t>
  </si>
  <si>
    <t>泳ぎ終わった後、先輩の送別会をかねてバーベキューをやりました。</t>
  </si>
  <si>
    <t>After_II swimming_VVG we_PPIS2 gave_VVD a_AT1 barbecue_NN1 party_NN1 to_TO say_VVI good-bye_NN1 to_II our_APPGE seniors_NN2 ._.</t>
  </si>
  <si>
    <t>We had a barbecue as a farewell party for our seniors.</t>
  </si>
  <si>
    <t>先輩の送別会をかねてバーベキューをやりました。</t>
  </si>
  <si>
    <t>We_PPIS2 had_VHD a_AT1 barbecue_NN1 as_II a_AT1 farewell_NN1 party_NN1 for_IF our_APPGE seniors_NN2 ._.</t>
  </si>
  <si>
    <t>I bought a drill book on math.</t>
  </si>
  <si>
    <t>問題集を購入した。</t>
  </si>
  <si>
    <t>I_PPIS1 bought_VVD a_AT1 drill_NN1 book_NN1 on_II math_NN1 ._.</t>
  </si>
  <si>
    <t>My little sister took part in the relay race and gymnastics.</t>
  </si>
  <si>
    <t>組体操。</t>
  </si>
  <si>
    <t>My_APPGE little_JJ sister_NN1 took_VVD part_NN1 in_II the_AT relay_NN1 race_NN1 and_CC gymnastics_NN2 ._.</t>
  </si>
  <si>
    <t>I ran in the 800-meter relay (race).</t>
  </si>
  <si>
    <t>リレー。</t>
  </si>
  <si>
    <t>I_PPIS1 ran_VVD in_II the_AT 800-meter_JJ relay_NN1 (_( race_NN1 )_) ._.</t>
  </si>
  <si>
    <t>I was lying around at home (without studying).</t>
  </si>
  <si>
    <t>私は（勉強もしないで）家でごろごろしていました。</t>
  </si>
  <si>
    <t>I_PPIS1 was_VBDZ lying_VVG around_RP at_II home_NN1 (_( without_IW studying_VVG )_) ._.</t>
  </si>
  <si>
    <t>I didn't do anything at home yesterday.</t>
  </si>
  <si>
    <t>私は昨日家で何もしませんでした。</t>
  </si>
  <si>
    <t>I_PPIS1 did_VDD n't_XX do_VDI anything_PN1 at_II home_NN1 yesterday_RT ._.</t>
  </si>
  <si>
    <t>sweep a room with a broom</t>
  </si>
  <si>
    <t>ほうきで部屋を掃く。</t>
  </si>
  <si>
    <t>sweep_VV0 a_AT1 room_NN1 with_IW a_AT1 broom_NN1</t>
  </si>
  <si>
    <t>He holds a second grade in kendo.</t>
  </si>
  <si>
    <t>剣道２段。</t>
  </si>
  <si>
    <t>He_PPHS1 holds_VVZ a_AT1 second_MD grade_NN1 in_II kendo_NN1 ._.</t>
  </si>
  <si>
    <t>He has a black belt in karate.</t>
  </si>
  <si>
    <t>空手の黒帯。</t>
  </si>
  <si>
    <t>He_PPHS1 has_VHZ a_AT1 black_JJ belt_NN1 in_II karate_NN1 ._.</t>
  </si>
  <si>
    <t>He is a black belt.</t>
  </si>
  <si>
    <t>He_PPHS1 is_VBZ a_AT1 black_JJ belt_NN1 ._.</t>
  </si>
  <si>
    <t>I had a promotion test in kendo yesterday.</t>
  </si>
  <si>
    <t>昨日剣道の昇段試験がありました。</t>
  </si>
  <si>
    <t>I_PPIS1 had_VHD a_AT1 promotion_NN1 test_NN1 in_II kendo_NN1 yesterday_RT ._.</t>
  </si>
  <si>
    <t>jogging</t>
  </si>
  <si>
    <t>ジョギング。</t>
  </si>
  <si>
    <t>jogging_NN1</t>
  </si>
  <si>
    <t>I want to win the Sports Day too. I'll do my best.</t>
  </si>
  <si>
    <t>努力する。</t>
  </si>
  <si>
    <t>I_PPIS1 want_VV0 to_TO win_VVI the_AT Sports_NN2 Day_NP1 too_RR ._.  I_PPIS1 'll_VM do_VDI my_APPGE best_JJT ._.</t>
  </si>
  <si>
    <t>make efforts</t>
  </si>
  <si>
    <t>make_VV0 efforts_NN2</t>
  </si>
  <si>
    <t>watch a baseball game</t>
  </si>
  <si>
    <t>観戦する。</t>
  </si>
  <si>
    <t>watch_VVI a_AT1 baseball_NN1 game_NN1</t>
  </si>
  <si>
    <t>I ate pilaf.</t>
  </si>
  <si>
    <t>ピラフ。</t>
  </si>
  <si>
    <t>I_PPIS1 ate_VVD pilaf_NN1 ._.</t>
  </si>
  <si>
    <t>Peko-chan, a mascot girl of Fujiya changed her clothes.</t>
  </si>
  <si>
    <t>不二家のペコちゃんの洋服が変わっていた。</t>
  </si>
  <si>
    <t>Peko-chan_NN1 ,_, a_AT1 mascot_NN1 girl_NN1 of_IO Fujiya_NP1 changed_VVD her_APPGE clothes_NN2 ._.</t>
  </si>
  <si>
    <t>a personal computer</t>
  </si>
  <si>
    <t>パソコン。</t>
  </si>
  <si>
    <t>a_AT1 personal_JJ computer_NN1</t>
  </si>
  <si>
    <t>a portable phone</t>
  </si>
  <si>
    <t>携帯電話。</t>
  </si>
  <si>
    <t>a_AT1 portable_JJ phone_NN1</t>
  </si>
  <si>
    <t>The progress of technology is wonderful.</t>
  </si>
  <si>
    <t>科学技術の進歩はとてもすばらしい。</t>
  </si>
  <si>
    <t>The_AT progress_NN1 of_IO technology_NN1 is_VBZ wonderful_JJ ._.</t>
  </si>
  <si>
    <t>ramen</t>
  </si>
  <si>
    <t>ラーメン。</t>
  </si>
  <si>
    <t>ramen_NN2</t>
  </si>
  <si>
    <t>There are four massage machines.</t>
  </si>
  <si>
    <t>マッサージ器。</t>
  </si>
  <si>
    <t>There_EX are_VBR four_MC massage_NN1 machines_NN2 ._.</t>
  </si>
  <si>
    <t>curry</t>
  </si>
  <si>
    <t>カレー。</t>
  </si>
  <si>
    <t>curry_VV0</t>
  </si>
  <si>
    <t>a tailor's (shop)</t>
  </si>
  <si>
    <t>洋服屋さん、紳士服の洋服屋。</t>
  </si>
  <si>
    <t>a_AT1 tailor_NN1 's_GE (_( shop_NN1 )_)</t>
  </si>
  <si>
    <t>a dressmaker's (shop)</t>
  </si>
  <si>
    <t>洋服屋さん、婦人服の洋服屋。</t>
  </si>
  <si>
    <t>a_AT1 dressmaker_NN1 's_GE (_( shop_NN1 )_)</t>
  </si>
  <si>
    <t>Mister Donut</t>
  </si>
  <si>
    <t>ミスタードーナッツ。</t>
  </si>
  <si>
    <t>Mr_NNB Doughnut_NP1</t>
  </si>
  <si>
    <t>I went out to have my hair cut.</t>
  </si>
  <si>
    <t>髪を切りに行く。</t>
  </si>
  <si>
    <t>I_PPIS1 went_VVD out_RP to_TO have_VHI my_APPGE hair_NN1 cut_NN1 ._.</t>
  </si>
  <si>
    <t>a custard pudding</t>
  </si>
  <si>
    <t>カスタードプリン。</t>
  </si>
  <si>
    <t>a_AT1 custard_NN1 pudding_NN1</t>
  </si>
  <si>
    <t>After that I bought a pair of contact lenses with my father.</t>
  </si>
  <si>
    <t>その後、父とコンタクトレンズを買いました。</t>
  </si>
  <si>
    <t>After_CS that_CST I_PPIS1 bought_VVD a_AT1 pair_NN of_IO contact_NN1 lenses_NN2 with_IW my_APPGE father_NN1 ._.</t>
  </si>
  <si>
    <t>Did you pass the promotion test in kendo?</t>
  </si>
  <si>
    <t>その剣道の（昇段）試験に合格しましたか。</t>
  </si>
  <si>
    <t>Did_VDD you_PPY pass_VVI the_AT promotion_NN1 test_NN1 in_II kendo_NN1 ?_?</t>
  </si>
  <si>
    <t>Chinese noodles, ramen</t>
  </si>
  <si>
    <t>Chinese_JJ noodles_NN2 ,_, ramen_NN2</t>
  </si>
  <si>
    <t>Somehow I don't like him.</t>
  </si>
  <si>
    <t>なんとなく、どうも彼が好きになれない。</t>
  </si>
  <si>
    <t>Somehow_RR I_PPIS1 do_VD0 n't_XX like_VVI him_PPHO1 ._.</t>
  </si>
  <si>
    <t>a secondhand bookstore</t>
  </si>
  <si>
    <t>古本屋。</t>
  </si>
  <si>
    <t>a_AT1 secondhand_JJ bookstore_NN1</t>
  </si>
  <si>
    <t>What shall we have for dinner tonight?</t>
  </si>
  <si>
    <t>今晩のおかずは何にしましょう。</t>
  </si>
  <si>
    <t>What_DDQ shall_VM we_PPIS2 have_VHI for_IF dinner_NN1 tonight_RT ?_?</t>
  </si>
  <si>
    <t>The shop is new, because it opened recently (lately).</t>
  </si>
  <si>
    <t>最近お店ができたばかりなので新しいよ。</t>
  </si>
  <si>
    <t>The_AT shop_NN1 is_VBZ new_JJ ,_, because_CS it_PPH1 opened_VVD recently_RR (_( lately_RR )_) ._.</t>
  </si>
  <si>
    <t>Yesterday was a sad day.</t>
  </si>
  <si>
    <t>昨日は悲しい一日だった。</t>
  </si>
  <si>
    <t>Yesterday_RT was_VBDZ a_AT1 sad_JJ day_NNT1 ._.</t>
  </si>
  <si>
    <t>It was a sad day yesterday.</t>
  </si>
  <si>
    <t>It_PPH1 was_VBDZ a_AT1 sad_JJ day_NNT1 yesterday_RT ._.</t>
  </si>
  <si>
    <t>four attached schools to Tokyo Gakugei University</t>
  </si>
  <si>
    <t>４附属。</t>
  </si>
  <si>
    <t>four_MC attached_JJ schools_NN2 to_II Tokyo_NP1 Gakugei_NP1 University_NN1</t>
  </si>
  <si>
    <t>We lost the game to the team once.</t>
  </si>
  <si>
    <t>一度負けたことのある。</t>
  </si>
  <si>
    <t>We_PPIS2 lost_VVD the_AT game_NN1 to_II the_AT team_NN1 once_RR ._.</t>
  </si>
  <si>
    <t>We didn't do well in the game.</t>
  </si>
  <si>
    <t>みんなの気合が足りなかった。</t>
  </si>
  <si>
    <t>We_PPIS2 did_VDD n't_XX do_VDI well_RR in_II the_AT game_NN1 ._.</t>
  </si>
  <si>
    <t>I communicated (with my friends) on the Internet yesterday.</t>
  </si>
  <si>
    <t>昨日インターネットをしました。</t>
  </si>
  <si>
    <t>I_PPIS1 communicated_VVD (_( with_IW my_APPGE friends_NN2 )_) on_II the_AT Internet_NN1 yesterday_RT ._.</t>
  </si>
  <si>
    <t>I used the Internet yesterday.</t>
  </si>
  <si>
    <t>I_PPIS1 used_VVD the_AT Internet_NN1 yesterday_RT ._.</t>
  </si>
  <si>
    <t>What time does the program start? What time does it end?</t>
  </si>
  <si>
    <t>その番組は何時から何時までやっていますか。</t>
  </si>
  <si>
    <t>What_DDQ time_VV0 does_VDZ the_AT program_NN1 start_VVI ?_?  What_DDQ time_VV0 does_VDZ it_PPH1 end_VVI ?_?</t>
  </si>
  <si>
    <t>How long does it take from your house to there?</t>
  </si>
  <si>
    <t>どれくらい家からかかるの。</t>
  </si>
  <si>
    <t>How_RGQ long_RR does_VDZ it_PPH1 take_VVI from_II your_APPGE house_NN1 to_II there_RL ?_?</t>
  </si>
  <si>
    <t>do 10 pushups</t>
  </si>
  <si>
    <t>腕立て伏せ。</t>
  </si>
  <si>
    <t>do_VD0 10_MC pushups_NN2</t>
  </si>
  <si>
    <t>develop my abdominal muscles</t>
  </si>
  <si>
    <t>腹筋を鍛える。</t>
  </si>
  <si>
    <t>develop_VV0 my_APPGE abdominal_JJ muscles_NN2</t>
  </si>
  <si>
    <t>squat</t>
  </si>
  <si>
    <t>スクワット。</t>
  </si>
  <si>
    <t>squat_VV0</t>
  </si>
  <si>
    <t>I got some information about Super Robot on the Internet.</t>
  </si>
  <si>
    <t>インターネットでスーパーロボットαの情報を引き出す。</t>
  </si>
  <si>
    <t xml:space="preserve"> I_PPIS1 got_VVD some_DD information_NN1 about_II Super_JJ Robot_NN1 on_II the_AT Internet_NN1 ._.</t>
  </si>
  <si>
    <t>What's the price of this suit?</t>
  </si>
  <si>
    <t>いくらでしたか。</t>
  </si>
  <si>
    <t>What_DDQ 's_VBZ the_AT price_NN1 of_IO this_DD1 suit_NN1 ?_?</t>
  </si>
  <si>
    <t>How much is this suit?</t>
  </si>
  <si>
    <t>How_RGQ much_DA1 is_VBZ this_DD1 suit_NN1 ?_?</t>
  </si>
  <si>
    <t>It's 50,000 yen.</t>
  </si>
  <si>
    <t>値段は～円でした。</t>
  </si>
  <si>
    <t>It_PPH1 's_VBZ 50,000_MC yen_NN ._.</t>
  </si>
  <si>
    <t>rice cooked with meat and vegetables</t>
  </si>
  <si>
    <t>炊き込み御飯。</t>
  </si>
  <si>
    <t>rice_NN1 cooked_VVN with_IW meat_NN1 and_CC vegetables_NN2</t>
  </si>
  <si>
    <t>The distance from my house to Musashikoyama is about three kilometers.</t>
  </si>
  <si>
    <t>家から武蔵小山までおよそ３キロあります。</t>
  </si>
  <si>
    <t>The_AT distance_NN1 from_II my_APPGE house_NN1 to_II Musashikoyama_NP1 is_VBZ about_RG three_MC kilometers_NNU2 ._.</t>
  </si>
  <si>
    <t>It's about three kilometers from my house to Musashikoyama.</t>
  </si>
  <si>
    <t>It_PPH1 's_VBZ about_RG three_MC kilometers_NNU2 from_II my_APPGE house_NN1 to_II Musashikoyama_NP1 ._.</t>
  </si>
  <si>
    <t>Tamagawa Children's Library</t>
  </si>
  <si>
    <t>多摩川児童館。</t>
  </si>
  <si>
    <t>Tamagawa_NN1 Children_NN2 's_GE Library_NN1 I_PPIS1 am_VBM the_AT second_MD best_JJT tennis_NN1 player_NN1 in_II my_APPGE family_NN1 ._.</t>
  </si>
  <si>
    <t>I am the second best tennis player in my family.</t>
  </si>
  <si>
    <t>私は家族の中で２番目にテニスが上手です。</t>
  </si>
  <si>
    <t>I_PPIS1 took_VVD a_AT1 bath_NN1 ._.</t>
  </si>
  <si>
    <t>I took a bath. It was good.</t>
  </si>
  <si>
    <t>風呂に入って気持ちがよかった。</t>
  </si>
  <si>
    <t>It_PPH1 was_VBDZ good_JJ ._.</t>
  </si>
  <si>
    <t>I cut or drive a ping-pong ball.</t>
  </si>
  <si>
    <t>私は卓球でカットとドライブを使った。</t>
  </si>
  <si>
    <t>I_PPIS1 cut_VV0 or_CC drive_VV0 a_AT1 ping-pong_JJ ball_NN1 ._.</t>
  </si>
  <si>
    <t>I often help with the housework.</t>
  </si>
  <si>
    <t>家の手伝いをした。</t>
  </si>
  <si>
    <t>I_PPIS1 often_RR help_VV0 with_IW the_AT housework_NN1 ._.</t>
  </si>
  <si>
    <t>I often help my mother with the housework.</t>
  </si>
  <si>
    <t>私はよく母親の家事の手伝いをします。</t>
  </si>
  <si>
    <t>I_PPIS1 often_RR help_VV0 my_APPGE mother_NN1 with_IW the_AT housework_NN1 ._.</t>
  </si>
  <si>
    <t>I went out to the restaurant for dinner with my family.</t>
  </si>
  <si>
    <t>夕食を食べに家で料理屋へ行った。</t>
  </si>
  <si>
    <t>I_PPIS1 went_VVD out_RP to_II the_AT restaurant_NN1 for_IF dinner_NN1 with_IW my_APPGE family_NN1 ._.</t>
  </si>
  <si>
    <t>accessory</t>
  </si>
  <si>
    <t>アクセサリー。</t>
  </si>
  <si>
    <t>accessory_NN1</t>
  </si>
  <si>
    <t>an amusement arcade</t>
  </si>
  <si>
    <t>ゲームセンター。</t>
  </si>
  <si>
    <t>an_AT1 amusement_NN1 arcade_NN1</t>
  </si>
  <si>
    <t>It costs 300 yen a game.</t>
  </si>
  <si>
    <t>ワンゲームにに300yenかかった。</t>
  </si>
  <si>
    <t>It_PPH1 costs_VVZ 300_MC yen_VV0 a_AT1 game_NN1 ._.</t>
  </si>
  <si>
    <t>I went out to practice cheering.</t>
  </si>
  <si>
    <t>応援の練習に出かけた。</t>
  </si>
  <si>
    <t>I_PPIS1 went_VVD out_RP to_II practice_NN1 cheering_VVG ._.</t>
  </si>
  <si>
    <t>The game was between our school and Oizumi J.H.S.</t>
  </si>
  <si>
    <t>私たちの学校と大泉中学校。</t>
  </si>
  <si>
    <t>The_AT game_NN1 was_VBDZ between_II our_APPGE school_NN1 and_CC Oizumi_NP1 J.H.S._NP1</t>
  </si>
  <si>
    <t>Even though we lost the game, I had a good time.</t>
  </si>
  <si>
    <t>負けたけど、楽しかった。</t>
  </si>
  <si>
    <t>Even_CS21 though_CS22 we_PPIS2 lost_VVD the_AT game_NN1 ,_, I_PPIS1 had_VHD a_AT1 good_JJ time_NNT1 ._.</t>
  </si>
  <si>
    <t>Even though the game was fun, I was not satisfied with the result because I lost.</t>
  </si>
  <si>
    <t>楽しかったけど負けたので心から喜べなかった。</t>
  </si>
  <si>
    <t>Even_CS21 though_CS22 the_AT game_NN1 was_VBDZ fun_JJ ,_, I_PPIS1 was_VBDZ not_XX satisfied_VVN with_IW the_AT result_NN1 because_CS I_PPIS1 lost_VVD ._.</t>
  </si>
  <si>
    <t>Even though I enjoyed the game, I was not satisfied with the result because I didn't win.</t>
  </si>
  <si>
    <t>Even_CS21 though_CS22 I_PPIS1 enjoyed_VVD the_AT game_NN1 ,_, I_PPIS1 was_VBDZ not_XX satisfied_VVN with_IW the_AT result_NN1 because_CS I_PPIS1 did_VDD n't_XX win_VVI ._.</t>
  </si>
  <si>
    <t>the score of the game</t>
  </si>
  <si>
    <t>試合のスコア。</t>
  </si>
  <si>
    <t>the_AT score_NN1 of_IO the_AT game_NN1</t>
  </si>
  <si>
    <t>I am really sorry we lost the game.</t>
  </si>
  <si>
    <t>試合に負けて悔しい。</t>
  </si>
  <si>
    <t xml:space="preserve"> I_PPIS1 am_VBM really_RR sorry_JJ we_PPIS2 lost_VVD the_AT game_NN1 ._.</t>
  </si>
  <si>
    <t>I feel sorry to lose the game.</t>
  </si>
  <si>
    <t>I_PPIS1 feel_VV0 sorry_JJ to_TO lose_VVI the_AT game_NN1 ._.</t>
  </si>
  <si>
    <t>I am frustrated because we lost the game.</t>
  </si>
  <si>
    <t>I_PPIS1 am_VBM frustrated_VVN because_CS we_PPIS2 lost_VVD the_AT game_NN1 ._.</t>
  </si>
  <si>
    <t>I was disappointed we lost the game.</t>
  </si>
  <si>
    <t>I_PPIS1 was_VBDZ disappointed_JJ we_PPIS2 lost_VVD the_AT game_NN1 ._.</t>
  </si>
  <si>
    <t>The enemy was the Oizumi J.H.S. team.</t>
  </si>
  <si>
    <t>相手のチーム。</t>
  </si>
  <si>
    <t>The_AT enemy_NN1 was_VBDZ the_AT Oizumi_NP1 J.H.S._NP1 team_NN1 ._.</t>
  </si>
  <si>
    <t>Because I wanted to have a good sleep.</t>
  </si>
  <si>
    <t>十分に寝たかったから。</t>
  </si>
  <si>
    <t>Because_CS I_PPIS1 wanted_VVD to_TO have_VHI a_AT1 good_JJ sleep_NN1 ._.</t>
  </si>
  <si>
    <t>After that I went to Kamata with Satoko to buy our yellow quilt.</t>
  </si>
  <si>
    <t>布。</t>
  </si>
  <si>
    <t>After_CS that_CST I_PPIS1 went_VVD to_II Kamata_NP1 with_IW Satoko_NN1 to_TO buy_VVI our_APPGE yellow_JJ quilt_NN1 ._.</t>
  </si>
  <si>
    <t>I used a personal computer.</t>
  </si>
  <si>
    <t>パソコンで遊んだ。</t>
  </si>
  <si>
    <t>I_PPIS1 used_VVD a_AT1 personal_JJ computer_NN1 ._.</t>
  </si>
  <si>
    <t>I bought some stationery for art in Yuzawaya with my friends.</t>
  </si>
  <si>
    <t>I_PPIS1 bought_VVD some_DD stationery_NN1 for_IF art_NN1 in_II Yuzawaya_NP1 with_IW my_APPGE friends_NN2 ._.</t>
  </si>
  <si>
    <t>We went shopping there.</t>
  </si>
  <si>
    <t>そこへ買い物に行く。</t>
  </si>
  <si>
    <t>We_PPIS2 went_VVD shopping_VVG there_RL ._.</t>
  </si>
  <si>
    <t>the game in my badminton club</t>
  </si>
  <si>
    <t>自分の入っているバドミントン部の試合。</t>
  </si>
  <si>
    <t>the_AT game_NN1 in_II my_APPGE badminton_NN1 club_NN1</t>
  </si>
  <si>
    <t>I studied geometry.</t>
  </si>
  <si>
    <t>私は幾何学の勉強をした。</t>
  </si>
  <si>
    <t>I_PPIS1 studied_VVD geometry_NN1 ._.</t>
  </si>
  <si>
    <t>We all practiced cheering except one person.</t>
  </si>
  <si>
    <t>一人を抜かして全員で応援の練習をした。</t>
  </si>
  <si>
    <t>We_PPIS2 all_DB practiced_VVD cheering_VVG except_II one_MC1 person_NN1 ._.</t>
  </si>
  <si>
    <t>Math is especially difficult.</t>
  </si>
  <si>
    <t>特に数学が難しい。</t>
  </si>
  <si>
    <t>Math_NN1 is_VBZ especially_RR difficult_JJ ._.</t>
  </si>
  <si>
    <t>I had a good result of the math test.</t>
  </si>
  <si>
    <t>テストの結果。</t>
  </si>
  <si>
    <t>I_PPIS1 had_VHD a_AT1 good_JJ result_NN1 of_IO the_AT math_NN1 test_NN1 ._.</t>
  </si>
  <si>
    <t>We didn't have good scores at the game.</t>
  </si>
  <si>
    <t>私たちは試合でよい成績をおさめることができなかった。</t>
  </si>
  <si>
    <t>We_PPIS2 did_VDD n't_XX have_VHI good_JJ scores_NN2 at_II the_AT game_NN1 ._.</t>
  </si>
  <si>
    <t>We all cheered the Setagaya J.H.S. team.</t>
  </si>
  <si>
    <t>応援した。</t>
  </si>
  <si>
    <t>We_PPIS2 all_DB cheered_VVD the_AT Setagaya_NP1 J.H.S._NP1 team_NN1 ._.</t>
  </si>
  <si>
    <t>I sang along with karaoke.</t>
  </si>
  <si>
    <t>私はカラオケに合わせて歌いました。</t>
  </si>
  <si>
    <t>I_PPIS1 sang_VVD along_II21 with_II22 karaoke_NN1 ._.</t>
  </si>
  <si>
    <t>cheering party</t>
  </si>
  <si>
    <t>cheering_VVG party_NN1</t>
  </si>
  <si>
    <t>cheerleader</t>
  </si>
  <si>
    <t>チアガール。</t>
  </si>
  <si>
    <t>cheerleader_NN1</t>
  </si>
  <si>
    <t>What was the most interesting TV program for you?</t>
  </si>
  <si>
    <t>一番面白かったテレビなんですか。</t>
  </si>
  <si>
    <t>What_DDQ was_VBDZ the_AT most_RGT interesting_JJ TV_NN1 program_NN1 for_IF you_PPY ?_?</t>
  </si>
  <si>
    <t>I want to win on field day.</t>
  </si>
  <si>
    <t>運動会で優勝したい。</t>
  </si>
  <si>
    <t>I_PPIS1 want_VV0 to_TO win_VVI on_II field_NN1 day_NNT1 ._.</t>
  </si>
  <si>
    <t>pompons</t>
  </si>
  <si>
    <t>ボンボン。</t>
  </si>
  <si>
    <t>pompons_NN2</t>
  </si>
  <si>
    <t>I went shopping alone.</t>
  </si>
  <si>
    <t>一人で行った。</t>
  </si>
  <si>
    <t>I_PPIS1 went_VVD shopping_VVG alone_RR ._.</t>
  </si>
  <si>
    <t>I like English, but I'm not good at it.</t>
  </si>
  <si>
    <t>好きだけど得意でない。</t>
  </si>
  <si>
    <t>I_PPIS1 like_VV0 English_NN1 ,_, but_CCB I_PPIS1 'm_VBM not_XX good_JJ at_II it_PPH1 ._.</t>
  </si>
  <si>
    <t>I used carrots, onions, beef and potatoes to cook curry.</t>
  </si>
  <si>
    <t>カレーの材料に、にんじん、たまねぎ、牛肉、じゃがいもなどを使いました。</t>
  </si>
  <si>
    <t>I_PPIS1 used_VVD carrots_NN2 ,_, onions_NN2 ,_, beef_NN1 and_CC potatoes_NN2 to_TO cook_VVI curry_NN1 ._.</t>
  </si>
  <si>
    <t>curry and rice</t>
  </si>
  <si>
    <t>ライスカレー。</t>
  </si>
  <si>
    <t>curry_NN1 and_CC rice_NN1</t>
  </si>
  <si>
    <t>I lost the game, but I did my best. So I had no regrets.</t>
  </si>
  <si>
    <t>僕は試合に負けてしまったが、頑張れたので悔いは残らなかった。</t>
  </si>
  <si>
    <t>I_PPIS1 lost_VVD the_AT game_NN1 ,_, but_CCB I_PPIS1 did_VDD my_APPGE best_JJT ._.  So_RR I_PPIS1 had_VHD no_AT regrets_NN2 ._.</t>
  </si>
  <si>
    <t>Mother was glad to get a present.</t>
  </si>
  <si>
    <t>私の母はプレゼントをもらって嬉しかった。</t>
  </si>
  <si>
    <t>Mother_NN1 was_VBDZ glad_JJ to_TO get_VVI a_AT1 present_NN1 ._.</t>
  </si>
  <si>
    <t>I was also glad to know that Mother was happy.</t>
  </si>
  <si>
    <t>私も母が喜んでくれて嬉しかった。</t>
  </si>
  <si>
    <t>I_PPIS1 was_VBDZ also_RR glad_JJ to_TO know_VVI that_DD1 Mother_NN1 was_VBDZ happy_JJ ._.</t>
  </si>
  <si>
    <t>(a pair of) pierced earrings</t>
  </si>
  <si>
    <t>ピアス。</t>
  </si>
  <si>
    <t>(_( a_AT1 pair_NN of_IO )_) pierced_JJ earrings_NN2</t>
  </si>
  <si>
    <t>hit</t>
  </si>
  <si>
    <t>打つ。</t>
  </si>
  <si>
    <t>hit_VVD</t>
  </si>
  <si>
    <t>I practiced cheering with cheerleaders for field day.</t>
  </si>
  <si>
    <t>応援の練習。</t>
  </si>
  <si>
    <t>I_PPIS1 practiced_VVD cheering_VVG with_IW cheerleaders_NN2 for_IF field_NN1 day_NNT1 ._.</t>
  </si>
  <si>
    <t>What time did you start? What time did you finish?</t>
  </si>
  <si>
    <t>何時から何時までやったの。</t>
  </si>
  <si>
    <t>What_DDQ time_NNT1 did_VDD you_PPY start_VVI ?_?  What_DDQ time_NNT1 did_VDD you_PPY finish_VVI ?_?</t>
  </si>
  <si>
    <t>I cut my hair. It was not good.</t>
  </si>
  <si>
    <t>髪を切るのに失敗してしまった（思い通りにできなかった）。</t>
  </si>
  <si>
    <t>I_PPIS1 cut_VV0 my_APPGE hair_NN1 ._.  It_PPH1 was_VBDZ not_XX good_JJ ._.</t>
  </si>
  <si>
    <t>a short fringe, short bangs</t>
  </si>
  <si>
    <t>前髪。</t>
  </si>
  <si>
    <t>a_AT1 short_JJ fringe_NN1 ,_, short_RR bangs_VVZ</t>
  </si>
  <si>
    <t>Kaori has straight shoulder-length hair, a side parting and a short fringe.</t>
  </si>
  <si>
    <t>かおりは肩までの長さのストレートヘアで横わけして前髪をたらしています。</t>
  </si>
  <si>
    <t>Kaori_NP1 has_VHZ straight_RR shoulder-length_JJ hair_NN1 ,_, a_AT1 side_NN1 parting_NN1 and_CC a_AT1 short_JJ fringe_NN1 ._.</t>
  </si>
  <si>
    <t>The CD jacket was nice.</t>
  </si>
  <si>
    <t>ＣＤのジャケットはとてもかっこよかった。</t>
  </si>
  <si>
    <t>The_AT CD_NN1 jacket_NN1 was_VBDZ nice_JJ ._.</t>
  </si>
  <si>
    <t>I watched the news program while I was eating spaghetti.</t>
  </si>
  <si>
    <t>スパゲッティｰを食べながらニュースを見た。</t>
  </si>
  <si>
    <t>I_PPIS1 watched_VVD the_AT news_NN1 program_VVI while_CS I_PPIS1 was_VBDZ eating_VVG spaghetti_NN1 ._.</t>
  </si>
  <si>
    <t>It took one minute on foot from Gakugeidaigaku Station to my cram school</t>
  </si>
  <si>
    <t>学芸大学の駅から塾まで歩いて１分。</t>
  </si>
  <si>
    <t>It_PPH1 took_VVD one_MC1 minute_NNT1 on_II foot_NN1 from_II Gakugeidaigaku_NP1 Station_NN1 to_II my_APPGE cram_NN1 school_NN1 ._.</t>
  </si>
  <si>
    <t>I took the second grade STEP test.</t>
  </si>
  <si>
    <t>英検２級のテストを受けた。</t>
  </si>
  <si>
    <t>I_PPIS1 took_VVD the_AT second_MD grade_NN1 STEP_NN1 test_NN1 ._.</t>
  </si>
  <si>
    <t>It was a good experience.</t>
  </si>
  <si>
    <t>自分にとってとてもよい経験になった。</t>
  </si>
  <si>
    <t>It_PPH1 was_VBDZ a_AT1 good_JJ experience_NN1 ._.</t>
  </si>
  <si>
    <t>I want to pass the STEP test.</t>
  </si>
  <si>
    <t>英検のテストに受かりたい。</t>
  </si>
  <si>
    <t>I_PPIS1 want_VV0 to_TO pass_VVI the_AT STEP_NN1 test_NN1 ._.</t>
  </si>
  <si>
    <t>A new video game will go on sale on July 19.</t>
  </si>
  <si>
    <t>新しいゲームが7/19にでる。</t>
  </si>
  <si>
    <t>A_AT1 new_JJ video_NN1 game_NN1 will_VM go_VVI on_II sale_NN1 on_II July_NPM1 19_MC ._.</t>
  </si>
  <si>
    <t>I made a good cake.</t>
  </si>
  <si>
    <t>ケーキをうまく作ることができた。</t>
  </si>
  <si>
    <t>I_PPIS1 made_VVD a_AT1 good_JJ cake_NN1 ._.</t>
  </si>
  <si>
    <t>I was able to make a good cake.</t>
  </si>
  <si>
    <t>I_PPIS1 was_VBDZ able_JK to_TO make_VVI a_AT1 good_JJ cake_NN1 ._.</t>
  </si>
  <si>
    <t>Your new hairstyle looks good.</t>
  </si>
  <si>
    <t>その髪型にあっている。</t>
  </si>
  <si>
    <t>Your_APPGE new_JJ hairstyle_NN1 looks_VVZ good_JJ ._.</t>
  </si>
  <si>
    <t>music score</t>
  </si>
  <si>
    <t>楽譜。</t>
  </si>
  <si>
    <t>music_NN1 score_NN1</t>
  </si>
  <si>
    <t>music book</t>
  </si>
  <si>
    <t>楽譜集。</t>
  </si>
  <si>
    <t>music_NN1 book_NN1</t>
  </si>
  <si>
    <t>What do you like the most? What food do you like the best?</t>
  </si>
  <si>
    <t>何が一番好きですか？どんな料理が一番好きですか。</t>
  </si>
  <si>
    <t>What_DDQ do_VD0 you_PPY like_VVI the_AT most_RRT ?_?  What_DDQ food_NN1 do_VD0 you_PPY like_VVI the_AT best_RRT ?_?</t>
  </si>
  <si>
    <t>The test was a little difficult, but I answered all the questions.</t>
  </si>
  <si>
    <t>テストは少し難しかったけれど、私はだいたい答えることができた。</t>
  </si>
  <si>
    <t>The_AT test_NN1 was_VBDZ a_RR21 little_RR22 difficult_JJ ,_, but_CCB I_PPIS1 answered_VVD all_DB the_AT questions_NN2 ._.</t>
  </si>
  <si>
    <t>I solved all the math problems.</t>
  </si>
  <si>
    <t>数学の問題を全部解けた。</t>
  </si>
  <si>
    <t>I_PPIS1 solved_VVD all_DB the_AT math_NN1 problems_NN2 ._.</t>
  </si>
  <si>
    <t>Pitching machine throws (pitches) balls 130 kilometers an hour. It was so fast that nobody could hit the ball.</t>
  </si>
  <si>
    <t>バッティングセンターには130km/hという機械があったが、とても速く誰一人として立ち向かう者はいなかった。</t>
  </si>
  <si>
    <t>Pitching_VVG machine_NN1 throws_VVZ (_( pitches_NN2 )_) balls_NN2 130_MC kilometers_NNU2 an_AT1 hour_NNT1 ._.  It_PPH1 was_VBDZ so_RG fast_RR that_CST nobody_PN1 could_VM hit_VVI the_AT ball_NN1 ._.</t>
  </si>
  <si>
    <t>all you can eat</t>
  </si>
  <si>
    <t>食べ放題。</t>
  </si>
  <si>
    <t>all_DB you_PPY can_VM eat_VVI</t>
  </si>
  <si>
    <t>all you can drink</t>
  </si>
  <si>
    <t>飲み放題。</t>
  </si>
  <si>
    <t>all_DB you_PPY can_VM drink_VVI</t>
  </si>
  <si>
    <t>We have a two hour time limit, but we went over our two hours.</t>
  </si>
  <si>
    <t>2時間だったが、延長して2時間半になった。</t>
  </si>
  <si>
    <t xml:space="preserve"> We_PPIS2 have_VH0 a_AT1 two_MC hour_NNT1 time_NNT1 limit_NN1 ,_, but_CCB we_PPIS2 went_VVD over_RP our_APPGE two_MC hours_NNT2 ._.</t>
  </si>
  <si>
    <t>We have a two hour time limit, but we went over the two hours.</t>
  </si>
  <si>
    <t>We_PPIS2 have_VH0 a_AT1 two_MC hour_NNT1 time_NNT1 limit_NN1 ,_, but_CCB we_PPIS2 went_VVD over_II the_AT two_MC hours_NNT2 ._.</t>
  </si>
  <si>
    <t>Who is (was) the author of the book?</t>
  </si>
  <si>
    <t>その本の作者は誰ですか。</t>
  </si>
  <si>
    <t>Who_PNQS is_VBZ (_( was_VBDZ )_) the_AT author_NN1 of_IO the_AT book_NN1 ?_?</t>
  </si>
  <si>
    <t>That's a cute T-shirt to me.</t>
  </si>
  <si>
    <t>そのティーシャツは私にはとてもかわいく見えた。</t>
  </si>
  <si>
    <t>That_DD1 's_VBZ a_AT1 cute_JJ T-shirt_NN1 to_II me_PPIO1 ._.</t>
  </si>
  <si>
    <t>That T-shirt looks cute to me.</t>
  </si>
  <si>
    <t>That_DD1 T-shirt_NN1 looks_VVZ cute_JJ to_II me_PPIO1 ._.</t>
  </si>
  <si>
    <t>We went to an all you can eat buffet (shop / ramen shop / restaurant / Chinese restaurant / yakiniku shop ).</t>
  </si>
  <si>
    <t>食べ放題のお店に行った。</t>
  </si>
  <si>
    <t>We_PPIS2 went_VVD to_II an_AT1 all_DB you_PPY can_VM eat_VVI buffet_NN1 (_( shop_NN1 /_FO ramen_NN2 shop_VV0 /_FO restaurant_NN1 /_FO Chinese_JJ restaurant_NN1 /_FO yakiniku_NN1 shop_NN1 )_) ._.</t>
  </si>
  <si>
    <t>I was surprised because ....</t>
  </si>
  <si>
    <t>何故驚いたかというと。</t>
  </si>
  <si>
    <t>I_PPIS1 was_VBDZ surprised_JJ because_CS ...._...</t>
  </si>
  <si>
    <t>the outline of the book</t>
  </si>
  <si>
    <t>本のあらすじ。</t>
  </si>
  <si>
    <t>the_AT outline_NN1 of_IO the_AT book_NN1</t>
  </si>
  <si>
    <t>the plot of the book</t>
  </si>
  <si>
    <t>the_AT plot_NN1 of_IO the_AT book_NN1</t>
  </si>
  <si>
    <t>I helped my mother cook spaghetti.</t>
  </si>
  <si>
    <t>お母さんの料理の手伝いをした。</t>
  </si>
  <si>
    <t>I_PPIS1 helped_VVD my_APPGE mother_NN1 cook_VVI spaghetti_NN1 ._.</t>
  </si>
  <si>
    <t>I quarreled with him about work ( class / test ).</t>
  </si>
  <si>
    <t>ちょっと軽いけんかをした。</t>
  </si>
  <si>
    <t>I_PPIS1 quarreled_VVD with_IW him_PPHO1 about_II work_NN1 (_( class_NN1 /_FO test_NN1 )_) ._.</t>
  </si>
  <si>
    <t>I fought with him about ～.</t>
  </si>
  <si>
    <t>私は～について彼とけんかした。</t>
  </si>
  <si>
    <t>I_PPIS1 fought_VVD with_IW him_PPHO1 about_RP ._.</t>
  </si>
  <si>
    <t>The air conditioner was on too high and it was freezing.</t>
  </si>
  <si>
    <t>その場所はクーラーによってガンガンに冷やされていた。</t>
  </si>
  <si>
    <t>The_AT air_NN1 conditioner_NN1 was_VBDZ on_II too_RG high_JJ and_CC it_PPH1 was_VBDZ freezing_JJ ._.</t>
  </si>
  <si>
    <t>The belt cost me 300 yen.</t>
  </si>
  <si>
    <t>費用がかかった。</t>
  </si>
  <si>
    <t>The_AT belt_NN1 cost_VV0 me_PPIO1 300_MC yen_NN ._.</t>
  </si>
  <si>
    <t>He is my elementary school friend.</t>
  </si>
  <si>
    <t>小学生の時の友達。</t>
  </si>
  <si>
    <t>He_PPHS1 is_VBZ my_APPGE elementary_JJ school_NN1 friend_NN1 ._.</t>
  </si>
  <si>
    <t>He is my high school friend.</t>
  </si>
  <si>
    <t>高校生の時の友達。</t>
  </si>
  <si>
    <t>He_PPHS1 is_VBZ my_APPGE high_JJ school_NN1 friend_NN1 ._.</t>
  </si>
  <si>
    <t>bowling alley</t>
  </si>
  <si>
    <t>ボーリング場。</t>
  </si>
  <si>
    <t>bowling_NN1 alley_NN1</t>
  </si>
  <si>
    <t>bowler</t>
  </si>
  <si>
    <t>ボーリングをする人。</t>
  </si>
  <si>
    <t>bowler_NN1</t>
  </si>
  <si>
    <t>What place are the Tigers in the central league?</t>
  </si>
  <si>
    <t>阪神タイガースは、今、セリーグの中で何位ですか。</t>
  </si>
  <si>
    <t>What_DDQ place_VV0 are_VBR the_AT Tigers_NN2 in_II the_AT central_JJ league_NN1 ?_?</t>
  </si>
  <si>
    <t>I'm not good at sports.</t>
  </si>
  <si>
    <t>スポーツは弱い（下手）。</t>
  </si>
  <si>
    <t>I_PPIS1 'm_VBM not_XX good_JJ at_II sports_NN2 ._.</t>
  </si>
  <si>
    <t>I'm not good at sports. / I'm poor (bad) at tennis.</t>
  </si>
  <si>
    <t>テニスは下手。</t>
  </si>
  <si>
    <t>I_PPIS1 'm_VBM not_XX good_JJ at_II sports_NN2 ._.  /_FO I_PPIS1 'm_VBM poor_JJ (_( bad_JJ )_) at_II tennis_NN1 ._.</t>
  </si>
  <si>
    <t>I'm poor (bad) at math.</t>
  </si>
  <si>
    <t>数学が弱い（苦手）。</t>
  </si>
  <si>
    <t>I_PPIS1 'm_VBM poor_JJ (_( bad_JJ )_) at_II math_NN1 ._.</t>
  </si>
  <si>
    <t>I won the first place in the tournament.</t>
  </si>
  <si>
    <t>トーナメントで1位だった。</t>
  </si>
  <si>
    <t>I_PPIS1 won_VVD the_AT first_MD place_NN1 in_II the_AT tournament_NN1 ._.</t>
  </si>
  <si>
    <t>I came in first (second / third / sixth ).</t>
  </si>
  <si>
    <t>順位は1位（2位、3位、6位）だった。</t>
  </si>
  <si>
    <t>I_PPIS1 came_VVD in_II first_MD (_( second_MD /_FO third_MD /_FO sixth_MD )_)</t>
  </si>
  <si>
    <t>a parfait with soft cream and corn flake</t>
  </si>
  <si>
    <t>ソフトクリームとコーンフレークが入っているパフェ。</t>
  </si>
  <si>
    <t>a_AT1 parfait_NN1 with_IW soft_JJ cream_NN1 and_CC corn_NN1 flake_NN1</t>
  </si>
  <si>
    <t>The medicine tasted bitter and was hard to take.</t>
  </si>
  <si>
    <t>その薬は苦くて飲みずらい。</t>
  </si>
  <si>
    <t>The_AT medicine_NN1 tasted_VVD bitter_JJ and_CC was_VBDZ hard_JJ to_TO take_VVI ._.</t>
  </si>
  <si>
    <t>I was so sleepy that I couldn't remember anything.</t>
  </si>
  <si>
    <t>眠かったので何も覚えていない。</t>
  </si>
  <si>
    <t>I_PPIS1 was_VBDZ so_RG sleepy_JJ that_CST I_PPIS1 could_VM n't_XX remember_VVI anything_PN1 ._.</t>
  </si>
  <si>
    <t>I bought some juice from a ( the) machine near the library.</t>
  </si>
  <si>
    <t>図書館の近くの自動販売機でジュースを買って飲んだ。</t>
  </si>
  <si>
    <t>I_PPIS1 bought_VVD some_DD juice_NN1 from_II a_AT1 (_( the_AT )_) machine_VV0 near_II the_AT library_NN1 ._.</t>
  </si>
  <si>
    <t>I had to stay home and study.</t>
  </si>
  <si>
    <t>ほとんどの日は家にいて勉強しなければいけなかった。</t>
  </si>
  <si>
    <t>I_PPIS1 had_VHD to_TO stay_VVI home_RL and_CC study_NN1 ._.</t>
  </si>
  <si>
    <t>I enjoyed almost all my summer vacation.</t>
  </si>
  <si>
    <t>私は休日をだいたい楽しめた。</t>
  </si>
  <si>
    <t>I_PPIS1 enjoyed_VVD almost_RR all_DB my_APPGE summer_NNT1 vacation_NN1 ._.</t>
  </si>
  <si>
    <t>I enjoyed most of my summer vacation.</t>
  </si>
  <si>
    <t>I_PPIS1 enjoyed_VVD most_DAT of_IO my_APPGE summer_NNT1 vacation_NN1 ._.</t>
  </si>
  <si>
    <t>Tuesday of this week I handed my report to my science teacher.</t>
  </si>
  <si>
    <t>今週の火曜日に理科の先生にレポートを提出した。</t>
  </si>
  <si>
    <t>Tuesday_NPD1 of_IO this_DD1 week_NNT1 I_PPIS1 handed_VVD my_APPGE report_NN1 to_II my_APPGE science_NN1 teacher_NN1 ._.</t>
  </si>
  <si>
    <t>On Tuesday I handed my report to a social studies teacher.</t>
  </si>
  <si>
    <t>火曜日に社会科の先生にレポートを出した。</t>
  </si>
  <si>
    <t>On_II Tuesday_NPD1 I_PPIS1 handed_VVD my_APPGE report_NN1 to_II a_AT1 social_JJ studies_NN2 teacher_NN1 ._.</t>
  </si>
  <si>
    <t>Last Sunday I went to cram school by mistake.</t>
  </si>
  <si>
    <t>（日にち）間違えて塾に行った。</t>
  </si>
  <si>
    <t>Last_MD Sunday_NPD1 I_PPIS1 went_VVD to_TO cram_NN1 school_NN1 by_II mistake_NN1 ._.</t>
  </si>
  <si>
    <t>After all I got a MD compo.</t>
  </si>
  <si>
    <t>私はＭＤコンポを購入しました。</t>
  </si>
  <si>
    <t>After_II all_DB I_PPIS1 got_VVD a_AT1 MD_NN1 compo_NN1 ._.</t>
  </si>
  <si>
    <t>I had a test on Sunday. It was a little difficult.</t>
  </si>
  <si>
    <t>日曜日にテストがあり、少し難しかった。</t>
  </si>
  <si>
    <t>I_PPIS1 had_VHD a_AT1 test_NN1 on_II Sunday_NPD1 ._.  It_PPH1 was_VBDZ a_RR21 little_RR22 difficult_JJ ._.</t>
  </si>
  <si>
    <t>I talked with a friend of mine on the telephone.</t>
  </si>
  <si>
    <t>友達と電話で話した。</t>
  </si>
  <si>
    <t>I_PPIS1 talked_VVD with_IW a_AT1 friend_NN1 of_IO mine_PPGE on_II the_AT telephone_NN1 ._.</t>
  </si>
  <si>
    <t>I read a baseball comic.</t>
  </si>
  <si>
    <t>野球マンガ。</t>
  </si>
  <si>
    <t>I_PPIS1 read_VV0 a_AT1 baseball_NN1 comic_NN1 ._.</t>
  </si>
  <si>
    <t>携帯（電話）。</t>
  </si>
  <si>
    <t>I regretted telling my phone number to my friends.</t>
  </si>
  <si>
    <t>後悔した。</t>
  </si>
  <si>
    <t>I_PPIS1 regretted_VVD telling_VVG my_APPGE phone_NN1 number_NN1 to_II my_APPGE friends_NN2 ._.</t>
  </si>
  <si>
    <t>I was too careless to tell my secret to my friends.</t>
  </si>
  <si>
    <t>秘密を軽はずみに教えてしまった。</t>
  </si>
  <si>
    <t>I_PPIS1 was_VBDZ too_RG careless_JJ to_TO tell_VVI my_APPGE secret_NN1 to_II my_APPGE friends_NN2 ._.</t>
  </si>
  <si>
    <t>Today nothing unusual happened.</t>
  </si>
  <si>
    <t>今日は何も変わったことはなかった。</t>
  </si>
  <si>
    <t>Today_RT nothing_PN1 unusual_JJ happened_VVD ._.</t>
  </si>
  <si>
    <t>Three students including myself went there.</t>
  </si>
  <si>
    <t>私を入れて3人で行った。</t>
  </si>
  <si>
    <t>Three_MC students_NN2 including_II myself_PPX1 went_VVD there_RL ._.</t>
  </si>
  <si>
    <t>Three of us went there.</t>
  </si>
  <si>
    <t>Three_MC of_IO us_PPIO2 went_VVD there_RL ._.</t>
  </si>
  <si>
    <t>I made an appointment to see Sachiko.</t>
  </si>
  <si>
    <t>私は幸子と待ち合わせをした。</t>
  </si>
  <si>
    <t>I_PPIS1 made_VVD an_AT1 appointment_NN1 to_TO see_VVI Sachiko_NN1 ._.</t>
  </si>
  <si>
    <t>I studied alone.</t>
  </si>
  <si>
    <t>私は自分ひとりで勉強しました。</t>
  </si>
  <si>
    <t>I_PPIS1 studied_VVD alone_RR ._.</t>
  </si>
  <si>
    <t>in a study hall / school library</t>
  </si>
  <si>
    <t>自習室で。</t>
  </si>
  <si>
    <t>in_II a_AT1 study_NN1 hall_NN1 /_FO school_NN1 library_NN1</t>
  </si>
  <si>
    <t>A pairs of speakers of a stereo set were sold by 1280 yen in Kojima. So I bought them.</t>
  </si>
  <si>
    <t>コジマではステレオのスピーカーが1280円で売られていました。</t>
  </si>
  <si>
    <t>A_ZZ1 pairs_NN2 of_IO speakers_NN2 of_IO a_AT1 stereo_NN1 set_NN1 were_VBDR sold_VVN by_II 1280_MC yen_NN in_II Kojima_NP1 ._.  So_RR I_PPIS1 bought_VVD them_PPHO2 ._.</t>
  </si>
  <si>
    <t>What are your plans for this weekend? Nothing special.</t>
  </si>
  <si>
    <t>特にありません。</t>
  </si>
  <si>
    <t>What_DDQ are_VBR your_APPGE plans_NN2 for_IF this_DD1 weekend_NNT1 ?_?  Nothing_PN1 special_JJ ._.</t>
  </si>
  <si>
    <t>I went to a planetarium with my mother.</t>
  </si>
  <si>
    <t>母とプラネタリウムへ行きました。</t>
  </si>
  <si>
    <t>I_PPIS1 went_VVD to_II a_AT1 planetarium_NN1 with_IW my_APPGE mother_NN1 ._.</t>
  </si>
  <si>
    <t>The movie starring Tom Hanks is exciting.</t>
  </si>
  <si>
    <t>トムハンクス主演の映画は面白い。</t>
  </si>
  <si>
    <t>The_AT movie_NN1 starring_VVG Tom_NP1 Hanks_NP1 is_VBZ exciting_JJ ._.</t>
  </si>
  <si>
    <t>After shopping in Ito Yokado for three hours, I ....</t>
  </si>
  <si>
    <t>買い物を3時間した後に～。</t>
  </si>
  <si>
    <t>After_II shopping_VVG in_II Ito_NP1 Yokado_NP1 for_IF three_MC hours_NNT2 ,_, I_PPIS1 ...._...</t>
  </si>
  <si>
    <t>I studied English while I was watching TV.</t>
  </si>
  <si>
    <t>テレビを見ながら勉強した。</t>
  </si>
  <si>
    <t>I_PPIS1 studied_VVD English_JJ while_CS I_PPIS1 was_VBDZ watching_VVG TV_NN1 ._.</t>
  </si>
  <si>
    <t>I couldn't buy a book I wanted in the bookstore.</t>
  </si>
  <si>
    <t>その本屋には私の欲しかった本がなかった。</t>
  </si>
  <si>
    <t>I_PPIS1 could_VM n't_XX buy_VVI a_AT1 book_NN1 I_PPIS1 wanted_VVD in_II the_AT bookstore_NN1 ._.</t>
  </si>
  <si>
    <t>There wasn't a book I wanted to buy in the bookstore.</t>
  </si>
  <si>
    <t>There_EX was_VBDZ n't_XX a_AT1 book_NN1 I_PPIS1 wanted_VVD to_TO buy_VVI in_II the_AT bookstore_NN1 ._.</t>
  </si>
  <si>
    <t>It's too much of a hassle.</t>
  </si>
  <si>
    <t>面倒くさい。</t>
  </si>
  <si>
    <t>It_PPH1 's_VBZ too_RG much_DA1 of_IO a_AT1 hassle_NN1 ._.</t>
  </si>
  <si>
    <t>It’s a hassle.</t>
  </si>
  <si>
    <t>Its_APPGE a_AT1 hassle_NN1 ._.</t>
  </si>
  <si>
    <t>The science teacher scolds me when the test is bad.</t>
  </si>
  <si>
    <t>理科のテストが悪いと先生に怒られる。</t>
  </si>
  <si>
    <t>The_AT science_NN1 teacher_NN1 scolds_VVZ me_PPIO1 when_RRQ the_AT test_NN1 is_VBZ bad_JJ ._.</t>
  </si>
  <si>
    <t>I went shopping in Shimokitazawa. But I don't want to buy anything. There weren't anything that I wanted to buy.</t>
  </si>
  <si>
    <t>下北沢に買い物に行ったけど、買いたいものは何もなかった。</t>
  </si>
  <si>
    <t>I_PPIS1 went_VVD shopping_VVG in_II Shimokitazawa_NP1 ._.  But_CCB I_PPIS1 do_VD0 n't_XX want_VVI to_TO buy_VVI anything_PN1 ._.  There_EX were_VBDR n't_XX anything_PN1 that_CST I_PPIS1 wanted_VVD to_TO buy_VVI ._.</t>
  </si>
  <si>
    <t>I was forced to study by my mother at home.</t>
  </si>
  <si>
    <t>母親に勉強させられた。</t>
  </si>
  <si>
    <t>I_PPIS1 was_VBDZ forced_VVN to_TO study_VVI by_II my_APPGE mother_NN1 at_II home_NN1 ._.</t>
  </si>
  <si>
    <t>June 3 is my friend's birthday.</t>
  </si>
  <si>
    <t>6月3日は友達の誕生日。</t>
  </si>
  <si>
    <t>June_NPM1 3_MC is_VBZ my_APPGE friend_NN1 's_GE birthday_NN1 ._.</t>
  </si>
  <si>
    <t>a pink colored bag</t>
  </si>
  <si>
    <t>ピンク色のバッグ。</t>
  </si>
  <si>
    <t>a_AT1 pink_JJ colored_JJ bag_NN1</t>
  </si>
  <si>
    <t>I bought presents for a friend of mine and my father.</t>
  </si>
  <si>
    <t>友達とお父さんへのプレゼントを買った。</t>
  </si>
  <si>
    <t>I_PPIS1 bought_VVD presents_NN2 for_IF a_AT1 friend_NN1 of_IO mine_PPGE and_CC my_APPGE father_NN1 ._.</t>
  </si>
  <si>
    <t>I looked for a good present for my mother from shop to shop. I visited many shops to look for a birthday present for my mother.</t>
  </si>
  <si>
    <t>私は母の誕生日のプレゼントを探し回った。</t>
  </si>
  <si>
    <t>I_PPIS1 looked_VVD for_IF a_AT1 good_JJ present_NN1 for_IF my_APPGE mother_NN1 from_II shop_NN1 to_II shop_NN1 ._.  I_PPIS1 visited_VVD many_DA2 shops_NN2 to_TO look_VVI for_IF a_AT1 birthday_NN1 present_NN1 for_IF my_APPGE mother_NN1 ._.</t>
  </si>
  <si>
    <t>I found very nice shoes. They cost me 5000 yen. They were cheep. I decided to buy them quickly.</t>
  </si>
  <si>
    <t>気に入った靴を見つけ、500円で安かったので、即決。</t>
  </si>
  <si>
    <t>I_PPIS1 found_VVD very_RG nice_JJ shoes_NN2 ._.  They_PPHS2 cost_VV0 me_PPIO1 5000_MC yen_NN ._.  They_PPHS2 were_VBDR cheep_NN1 ._.  I_PPIS1 decided_VVD to_TO buy_VVI them_PPHO2 quickly_RR ._.</t>
  </si>
  <si>
    <t>Thanks to my efforts to look for a good present, I found very nice shoes.</t>
  </si>
  <si>
    <t>よいプレゼントを探してみたかいがあって、（～のかいあって）気に入ったのを見つけた。</t>
  </si>
  <si>
    <t>Thanks_II21 to_II22 my_APPGE efforts_NN2 to_TO look_VVI for_IF a_AT1 good_JJ present_NN1 ,_, I_PPIS1 found_VVD very_RG nice_JJ shoes_NN2 ._.</t>
  </si>
  <si>
    <t>I will not be able to get good marks in tests.</t>
  </si>
  <si>
    <t>テストがやばい、いい点は取れないだろう。</t>
  </si>
  <si>
    <t>I_PPIS1 will_VM not_XX be_VBI able_JK to_TO get_VVI good_JJ marks_NN2 in_II tests_NN2 ._.</t>
  </si>
  <si>
    <t>I stole some money from my brother.</t>
  </si>
  <si>
    <t>弟のお金を盗んだ。</t>
  </si>
  <si>
    <t>I_PPIS1 stole_VVD some_DD money_NN1 from_II my_APPGE brother_NN1 ._.</t>
  </si>
  <si>
    <t>I read a book about stars.</t>
  </si>
  <si>
    <t>星についての本を読んだ。</t>
  </si>
  <si>
    <t>I_PPIS1 read_VV0 a_AT1 book_NN1 about_II stars_NN2 ._.</t>
  </si>
  <si>
    <t>He is a drunk. / He is drunk.</t>
  </si>
  <si>
    <t>酔ったおじさん。いつも酔っ払っている。今酔っている。</t>
  </si>
  <si>
    <t>He_PPHS1 is_VBZ a_AT1 drunk_JJ ._.  /_FO He_PPHS1 is_VBZ drunk_JJ ._.</t>
  </si>
  <si>
    <t>take lessons in calligraphy</t>
  </si>
  <si>
    <t>習字を習う。</t>
  </si>
  <si>
    <t>take_VV0 lessons_NN2 in_II calligraphy_NN1</t>
  </si>
  <si>
    <t>I made friends with him more.</t>
  </si>
  <si>
    <t>もっと仲良くなった。</t>
  </si>
  <si>
    <t>I_PPIS1 made_VVD friends_NN2 with_IW him_PPHO1 more_DAR ._.</t>
  </si>
  <si>
    <t>mystery</t>
  </si>
  <si>
    <t>ミステリー。</t>
  </si>
  <si>
    <t>mystery_NN1</t>
  </si>
  <si>
    <t>I bought a lot of grapes for 2000 yen.</t>
  </si>
  <si>
    <t>たくさんのブドウを2000円で買った。</t>
  </si>
  <si>
    <t>I_PPIS1 bought_VVD a_AT1 lot_NN1 of_IO grapes_NN2 for_IF 2000_MC yen_NN ._.</t>
  </si>
  <si>
    <t>Who are you playing with in the match?</t>
  </si>
  <si>
    <t>対戦相手は誰（どこ）なの。</t>
  </si>
  <si>
    <t>Who_PNQS are_VBR you_PPY playing_VVG with_IW in_II the_AT match_NN1 ?_?</t>
  </si>
  <si>
    <t>Who are you playing against?</t>
  </si>
  <si>
    <t>Who_PNQS are_VBR you_PPY playing_VVG against_II ?_?</t>
  </si>
  <si>
    <t>Who's playing with you in the game?</t>
  </si>
  <si>
    <t>Who_PNQS 's_VBZ playing_VVG with_IW you_PPY in_II the_AT game_NN1 ?_?</t>
  </si>
  <si>
    <t>Higashi Junior High school is opponent for us in the game.</t>
  </si>
  <si>
    <t>東中学校が対戦相手です。</t>
  </si>
  <si>
    <t>Higashi_NN2 Junior_JJ High_JJ school_NN1 is_VBZ opponent_NN1 for_IF us_PPIO2 in_II the_AT game_NN1 ._.</t>
  </si>
  <si>
    <t>I was very surprised because a foreign woman sad down next to me and ate much sushi.</t>
  </si>
  <si>
    <t>その外国人の女性は寿司をたくさん食べていた。</t>
  </si>
  <si>
    <t>I_PPIS1 was_VBDZ very_RG surprised_JJ because_CS a_AT1 foreign_JJ woman_NN1 sad_JJ down_RP next_II21 to_II22 me_PPIO1 and_CC ate_VVD much_RR sushi_NN2 ._.</t>
  </si>
  <si>
    <t>I went to a sushi bar in Shibuya.</t>
  </si>
  <si>
    <t>寿司屋。</t>
  </si>
  <si>
    <t>I_PPIS1 went_VVD to_II a_AT1 sushi_NN2 bar_VV0 in_II Shibuya_NP1 ._.</t>
  </si>
  <si>
    <t>We read some comic books and watched the school yearbook.</t>
  </si>
  <si>
    <t>卒業アルバム。</t>
  </si>
  <si>
    <t>We_PPIS2 read_VV0 some_DD comic_JJ books_NN2 and_CC watched_VVD the_AT school_NN1 yearbook_NN1 ._.</t>
  </si>
  <si>
    <t>My vacation was boring at first, but I had a lot of fun later on.</t>
  </si>
  <si>
    <t>私の休日は、はじめは退屈だったけれど、後の日はとても楽しかった。</t>
  </si>
  <si>
    <t>My_APPGE vacation_NN1 was_VBDZ boring_VVG at_RR21 first_RR22 ,_, but_CCB I_PPIS1 had_VHD a_AT1 lot_NN1 of_IO fun_NN1 later_RRR on_RP ._.</t>
  </si>
  <si>
    <t>It seems to me that Mori is planning to make a war.</t>
  </si>
  <si>
    <t>森は戦争を計画しているらしい。</t>
  </si>
  <si>
    <t>It_PPH1 seems_VVZ to_II me_PPIO1 that_CST Mori_NP1 is_VBZ planning_VVG to_TO make_VVI a_AT1 war_NN1 ._.</t>
  </si>
  <si>
    <t>12.政治・社会問題</t>
  </si>
  <si>
    <t>a great-grandfather</t>
  </si>
  <si>
    <t>ひいおじいちゃん。</t>
  </si>
  <si>
    <t>a_AT1 great-grandfather_NN1</t>
  </si>
  <si>
    <t>a great-grandmother</t>
  </si>
  <si>
    <t>ひいおばあちゃん。</t>
  </si>
  <si>
    <t>a_AT1 great-grandmother_NN1</t>
  </si>
  <si>
    <t>I was glad to buy a nice (train) pass holder. I have wanted to buy it for a long time.</t>
  </si>
  <si>
    <t>ずっと欲しかった定期入れが変えてとても嬉しかった。</t>
  </si>
  <si>
    <t>I_PPIS1 was_VBDZ glad_JJ to_TO buy_VVI a_AT1 nice_JJ (_( train_NN1 )_) pass_VV0 holder_NN1 ._.  I_PPIS1 have_VH0 wanted_VVN to_TO buy_VVI it_PPH1 for_IF a_AT1 long_JJ time_NNT1 ._.</t>
  </si>
  <si>
    <t>The Diet building is a model of</t>
  </si>
  <si>
    <t>～は～のモデルになっている。</t>
  </si>
  <si>
    <t>The_AT Diet_NN1 building_NN1 is_VBZ a_AT1 model_NN1 of_IO</t>
  </si>
  <si>
    <t>I was free all day (long).</t>
  </si>
  <si>
    <t>ずっとひまだった。</t>
  </si>
  <si>
    <t>I_PPIS1 was_VBDZ free_JJ all_DB day_NNT1 (_( long_RR )_) ._.</t>
  </si>
  <si>
    <t>Which teams played baseball?</t>
  </si>
  <si>
    <t>どこのチームとどこのチームが対戦したのですか。</t>
  </si>
  <si>
    <t>Which_DDQ teams_NN2 played_VVD baseball_NN1 ?_?</t>
  </si>
  <si>
    <t>an elementary school</t>
  </si>
  <si>
    <t>小学校。</t>
  </si>
  <si>
    <t>an_AT1 elementary_JJ school_NN1</t>
  </si>
  <si>
    <t>I went to Setagaya Elementary School attached to Tokyo Gakugei University.</t>
  </si>
  <si>
    <t>私は学芸大学附属世田谷小学校に行きました。</t>
  </si>
  <si>
    <t>I_PPIS1 went_VVD to_II Setagaya_NP1 Elementary_JJ School_NN1 attached_VVN to_II Tokyo_NP1 Gakugei_NP1 University_NN1 ._.</t>
  </si>
  <si>
    <t>Setagaya Elementary School attached to Tokyo Gakugei University was my old school.</t>
  </si>
  <si>
    <t>学芸大学附属世田谷小学校は私の母校（卒業した学校）でした。</t>
  </si>
  <si>
    <t>Setagaya_NP1 Elementary_JJ School_NN1 attached_VVN to_II Tokyo_NP1 Gakugei_NP1 University_NN1 was_VBDZ my_APPGE old_JJ school_NN1 ._.</t>
  </si>
  <si>
    <t>I won the game in the tennis singles, but lost in the team competition.</t>
  </si>
  <si>
    <t>私はテニスの試合で勝つことができたけれど、団体では負けてしまった。</t>
  </si>
  <si>
    <t>I_PPIS1 won_VVD the_AT game_NN1 in_II the_AT tennis_NN1 singles_NN2 ,_, but_CCB lost_VVD in_II the_AT team_NN1 competition_NN1 ._.</t>
  </si>
  <si>
    <t>I watched a baseball on TV.</t>
  </si>
  <si>
    <t>テレビで野球の試合を見た。</t>
  </si>
  <si>
    <t>I_PPIS1 watched_VVD a_AT1 baseball_NN1 on_II TV._NN1 ._.</t>
  </si>
  <si>
    <t>practice tennis</t>
  </si>
  <si>
    <t>テニスの練習をする。</t>
  </si>
  <si>
    <t>practice_NN1 tennis_NN1</t>
  </si>
  <si>
    <t>I was bored during this vacation because I didn't play with my friends.</t>
  </si>
  <si>
    <t>友達と遊ばなかったので、この休みは退屈だった。</t>
  </si>
  <si>
    <t>I_PPIS1 was_VBDZ bored_VVN during_II this_DD1 vacation_NN1 because_CS I_PPIS1 did_VDD n't_XX play_VVI with_IW my_APPGE friends_NN2 ._.</t>
  </si>
  <si>
    <t>I took care of my grandmother's garden. I watered flowers and picked up grasses.</t>
  </si>
  <si>
    <t>庭のみずやり、草取り。</t>
  </si>
  <si>
    <t>I_PPIS1 took_VVD care_NN1 of_IO my_APPGE grandmother_NN1 's_GE garden_NN1 ._.  I_PPIS1 watered_VVD flowers_NN2 and_CC picked_VVD up_RP grasses_NN2 ._.</t>
  </si>
  <si>
    <t>karaoke</t>
  </si>
  <si>
    <t>カラオケ。</t>
  </si>
  <si>
    <t>karaoke_NN1</t>
  </si>
  <si>
    <t>bowling</t>
  </si>
  <si>
    <t>ボーリング。</t>
  </si>
  <si>
    <t>bowling_VVG</t>
  </si>
  <si>
    <t>a roller coaster</t>
  </si>
  <si>
    <t>ジェットコースター。</t>
  </si>
  <si>
    <t>a_AT1 roller_NN1 coaster_NN1</t>
  </si>
  <si>
    <t>I visited my aunt in the hospital.</t>
  </si>
  <si>
    <t>病院におばさんのお見舞いに行った。</t>
  </si>
  <si>
    <t>I_PPIS1 visited_VVD my_APPGE aunt_NN1 in_II the_AT hospital_NN1 ._.</t>
  </si>
  <si>
    <t>I went to the hospital to visit my friend.</t>
  </si>
  <si>
    <t>病院に友達のお見舞いに行った。</t>
  </si>
  <si>
    <t>I_PPIS1 went_VVD to_II the_AT hospital_NN1 to_TO visit_VVI my_APPGE friend_NN1 ._.</t>
  </si>
  <si>
    <t>There are many vacant seats in the plane.</t>
  </si>
  <si>
    <t>（飛行機で）空席が多かった。</t>
  </si>
  <si>
    <t>There_EX are_VBR many_DA2 vacant_JJ seats_NN2 in_II the_AT plane_NN1 ._.</t>
  </si>
  <si>
    <t>I ate Sapporo salt ramen.</t>
  </si>
  <si>
    <t>塩味のラーメン。</t>
  </si>
  <si>
    <t>I_PPIS1 ate_VVD Sapporo_NP1 salt_NN1 ramen._NNU</t>
  </si>
  <si>
    <t>next morning</t>
  </si>
  <si>
    <t>次の日の朝。</t>
  </si>
  <si>
    <t>next_MD morning_NNT1</t>
  </si>
  <si>
    <t>dry the washing</t>
  </si>
  <si>
    <t>洗濯物を干す。</t>
  </si>
  <si>
    <t>dry_VV0 the_AT washing_NN1</t>
  </si>
  <si>
    <t>dry the washing on a line</t>
  </si>
  <si>
    <t>洗濯物をロープに干す。</t>
  </si>
  <si>
    <t>dry_VV0 the_AT washing_NN1 on_II a_AT1 line_NN1</t>
  </si>
  <si>
    <t>hang the washing out</t>
  </si>
  <si>
    <t>洗濯物を外に干す。</t>
  </si>
  <si>
    <t>hang_VV0 the_AT washing_NN1 out_RP</t>
  </si>
  <si>
    <t>do the washing</t>
  </si>
  <si>
    <t>洗濯をする。</t>
  </si>
  <si>
    <t>do_VD0 the_AT washing_NN1</t>
  </si>
  <si>
    <t>My mother went out to work. So I was doing the housework all day long during this vacation.</t>
  </si>
  <si>
    <t>家事をする。</t>
  </si>
  <si>
    <t>My_APPGE mother_NN1 went_VVD out_RP to_II work_NN1 ._.  So_RR I_PPIS1 was_VBDZ doing_VDG the_AT housework_NN1 all_DB day_NNT1 long_RR during_II this_DD1 vacation_NN1 ._.</t>
  </si>
  <si>
    <t>I planted corn seeds in the garden.</t>
  </si>
  <si>
    <t>とうもろこしの種を植えた。</t>
  </si>
  <si>
    <t>I_PPIS1 planted_VVD corn_NN1 seeds_NN2 in_II the_AT garden_NN1 ._.</t>
  </si>
  <si>
    <t>On the way home I thought I wanted to go shopping with my friends again.</t>
  </si>
  <si>
    <t>～しながら家に帰った。</t>
  </si>
  <si>
    <t>On_II the_AT way_NN1 home_RL I_PPIS1 thought_VVD I_PPIS1 wanted_VVD to_TO go_VVI shopping_VVG with_IW my_APPGE friends_NN2 again_RT ._.</t>
  </si>
  <si>
    <t>Tell me something about your dog, Robin.</t>
  </si>
  <si>
    <t>ロビン君（犬）の魅力をおしえて。</t>
  </si>
  <si>
    <t>Tell_VV0 me_PPIO1 something_PN1 about_II your_APPGE dog_NN1 ,_, Robin_NP1 ._.</t>
  </si>
  <si>
    <t>We went to karaoke, but I couldn't sing a song. I became hoarse from shouting on field day.</t>
  </si>
  <si>
    <t>運動会で声がかれて、あまり歌えなかった。</t>
  </si>
  <si>
    <t>We_PPIS2 went_VVD to_II karaoke_NN1 ,_, but_CCB I_PPIS1 could_VM n't_XX sing_VVI a_AT1 song_NN1 ._.  I_PPIS1 became_VVD hoarse_JJ from_II shouting_VVG on_II field_NN1 day_NNT1 ._.</t>
  </si>
  <si>
    <t>I bought a shampoo and a rinse at the drugstore.</t>
  </si>
  <si>
    <t>シャンプー、リンス。</t>
  </si>
  <si>
    <t>I_PPIS1 bought_VVD a_AT1 shampoo_NN1 and_CC a_AT1 rinse_NN1 at_II the_AT drugstore_NN1 ._.</t>
  </si>
  <si>
    <t>Shibuya was not so crowded than weekend.</t>
  </si>
  <si>
    <t>渋谷は週末よりすいていた。</t>
  </si>
  <si>
    <t>Shibuya_NN1 was_VBDZ not_XX so_RG crowded_JJ than_CSN weekend_NNT1 ._.</t>
  </si>
  <si>
    <t>taste</t>
  </si>
  <si>
    <t>味。</t>
  </si>
  <si>
    <t>taste_VV0</t>
  </si>
  <si>
    <t>The soccer game is coming soon. So I decided to run to make a strong body.</t>
  </si>
  <si>
    <t>大会前だから、走っていい体を作ろうと思った。</t>
  </si>
  <si>
    <t>The_AT soccer_NN1 game_NN1 is_VBZ coming_VVG soon_RR ._.  So_RR I_PPIS1 decided_VVD to_TO run_VVI to_TO make_VVI a_AT1 strong_JJ body_NN1 ._.</t>
  </si>
  <si>
    <t>Since I stayed up till 4 o'clock in the morning, I slept by 12 o'clock at noon.</t>
  </si>
  <si>
    <t>夜中の4時まで起きていたので、朝12時まで寝ていた。</t>
  </si>
  <si>
    <t>Since_CS I_PPIS1 stayed_VVD up_RP till_II 4_MC o'clock_RA in_II the_AT morning_NNT1 ,_, I_PPIS1 slept_VVD by_II 12_MC o'clock_RA at_II noon_NNT1 ._.</t>
  </si>
  <si>
    <t>After studying English we ate some food in the Fast kitchen.</t>
  </si>
  <si>
    <t>英語を勉強した後、ファーストキッチンで食事した。</t>
  </si>
  <si>
    <t>After_II studying_VVG English_NN1 we_PPIS2 ate_VVD some_DD food_NN1 in_II the_AT Fast_JJ kitchen_NN1 ._.</t>
  </si>
  <si>
    <t>Ralph in the same school is the smartest of the 15 boys.</t>
  </si>
  <si>
    <t>同じ学校にいるラルフは15人のうちで一番頭がいい。</t>
  </si>
  <si>
    <t>Ralph_NP1 in_II the_AT same_DA school_NN1 is_VBZ the_AT smartest_JJT of_IO the_AT 15_MC boys_NN2 ._.</t>
  </si>
  <si>
    <t>Math was the most difficult of all the tests.</t>
  </si>
  <si>
    <t>その中でも。</t>
  </si>
  <si>
    <t>Math_NN1 was_VBDZ the_AT most_RGT difficult_JJ of_IO all_DB the_AT tests_NN2 ._.</t>
  </si>
  <si>
    <t>a Ferris wheel</t>
  </si>
  <si>
    <t>観覧車。</t>
  </si>
  <si>
    <t>a_AT1 Ferris_NP1 wheel_NN1</t>
  </si>
  <si>
    <t>a big wheel</t>
  </si>
  <si>
    <t>a_AT1 big_JJ wheel_NN1</t>
  </si>
  <si>
    <t>I got full marks in the STEP test.</t>
  </si>
  <si>
    <t>英検で満点をとった（がとれた）。</t>
  </si>
  <si>
    <t>I_PPIS1 got_VVD full_JJ marks_NN2 in_II the_AT STEP_NN1 test_NN1 ._.</t>
  </si>
  <si>
    <t>I am afraid of my father because he is strict.</t>
  </si>
  <si>
    <t>父さんは厳しいので怖い。</t>
  </si>
  <si>
    <t>I_PPIS1 am_VBM afraid_JJ of_IO my_APPGE father_NN1 because_CS he_PPHS1 is_VBZ strict_JJ ._.</t>
  </si>
  <si>
    <t>In the amusement park there were only a few people and it was empty. There were more workers than the customers!</t>
  </si>
  <si>
    <t>遊園地には人がほとんどいなくてとっても空いていた。お客さんより働いている人のほうが多かった。</t>
  </si>
  <si>
    <t>In_II the_AT amusement_NN1 park_NN1 there_EX were_VBDR only_RR a_AT1 few_DA2 people_NN and_CC it_PPH1 was_VBDZ empty_JJ ._.  There_EX were_VBDR more_DAR workers_NN2 than_CSN the_AT customers_NN2 !_!</t>
  </si>
  <si>
    <t>I have never played the game, Makuross 7.</t>
  </si>
  <si>
    <t>まだやったことがなかった。</t>
  </si>
  <si>
    <t>I_PPIS1 have_VH0 never_RR played_VVN the_AT game_NN1 ,_, Makuross_NP1 7_MC ._.</t>
  </si>
  <si>
    <t>I had nothing to do today. I was free all day.</t>
  </si>
  <si>
    <t>するべきことがなかった。ひまな一日だった。</t>
  </si>
  <si>
    <t>I_PPIS1 had_VHD nothing_PN1 to_TO do_VDI today_RT ._.  I_PPIS1 was_VBDZ free_JJ all_DB day_NNT1 ._.</t>
  </si>
  <si>
    <t>There is a bowling alley in Jiyugaoka.</t>
  </si>
  <si>
    <t>ボーリングセンターは自由が丘にあります。</t>
  </si>
  <si>
    <t>There_EX is_VBZ a_AT1 bowling_NN1 alley_NN1 in_II Jiyugaoka_NP1 ._.</t>
  </si>
  <si>
    <t>I bought a pair of brown sandals.</t>
  </si>
  <si>
    <t>サンダル。</t>
  </si>
  <si>
    <t>I_PPIS1 bought_VVD a_AT1 pair_NN of_IO brown_JJ sandals_NN2 ._.</t>
  </si>
  <si>
    <t>What else did you do?</t>
  </si>
  <si>
    <t>他に何をしましたか。</t>
  </si>
  <si>
    <t>What_DDQ else_RR did_VDD you_PPY do_VDI ?_?</t>
  </si>
  <si>
    <t>Especially I like to watch the TV program</t>
  </si>
  <si>
    <t>特に～が好きです。</t>
  </si>
  <si>
    <t>Especially_RR I_PPIS1 like_VV0 to_TO watch_VVI the_AT TV_NN1 program_NN1 What_DDQ time_NNT1 did_VDD you_PPY begin_VVI to_TO study_VVI ?_?</t>
  </si>
  <si>
    <t>What time did you begin to study? And what time did you finish studying?</t>
  </si>
  <si>
    <t>何時から何時までそれをしたんですか。</t>
  </si>
  <si>
    <t>And_CC what_DDQ time_NNT1 did_VDD you_PPY finish_VVI studying_VVG ?_?</t>
  </si>
  <si>
    <t>I got lost. So it took one hour.</t>
  </si>
  <si>
    <t>道に迷ったので１時間かかった。</t>
  </si>
  <si>
    <t>I_PPIS1 got_VVD lost_VVN ._.  So_RR it_PPH1 took_VVD one_MC1 hour_NNT1 ._.</t>
  </si>
  <si>
    <t>Kumite is more exciting than kata.</t>
  </si>
  <si>
    <t>組み手の試合より型の試合のほうがすごかった。</t>
  </si>
  <si>
    <t>Kumite_NN1 is_VBZ more_RGR exciting_JJ than_CSN kata_NN1 ._.</t>
  </si>
  <si>
    <t>It was a real fight.</t>
  </si>
  <si>
    <t>型と言えども一対一でする真剣勝負だった。</t>
  </si>
  <si>
    <t>It_PPH1 was_VBDZ a_AT1 real_JJ fight_NN1 ._.</t>
  </si>
  <si>
    <t>play for real / fight for real</t>
  </si>
  <si>
    <t>真剣勝負をする。</t>
  </si>
  <si>
    <t>play_VV0 for_IF real_JJ /_FO fight_VV0 for_IF real_JJ</t>
  </si>
  <si>
    <t>a pair of shoes</t>
  </si>
  <si>
    <t>一足の靴。</t>
  </si>
  <si>
    <t>a_AT1 pair_NN of_IO shoes_NN2</t>
  </si>
  <si>
    <t>I stayed there for about 3 hours.</t>
  </si>
  <si>
    <t>私はそこに3時間くらいいた。</t>
  </si>
  <si>
    <t>I_PPIS1 stayed_VVD there_RL for_IF about_RG 3_MC hours_NNT2 ._.</t>
  </si>
  <si>
    <t>What kind of questions were those?</t>
  </si>
  <si>
    <t>どんな問題が出たのですか。</t>
  </si>
  <si>
    <t>What_DDQ kind_NN1 of_IO questions_NN2 were_VBDR those_DD2 ?_?</t>
  </si>
  <si>
    <t>I was going to buy a pair of shoes.</t>
  </si>
  <si>
    <t>私は靴を買う予定だった。</t>
  </si>
  <si>
    <t>I_PPIS1 was_VBDZ going_VVGK to_TO buy_VVI a_AT1 pair_NN of_IO shoes_NN2 ._.</t>
  </si>
  <si>
    <t>It takes one hour from my house. So it takes much money for traveling.</t>
  </si>
  <si>
    <t>家から1時間もかかるので交通費がかかる。</t>
  </si>
  <si>
    <t>It_PPH1 takes_VVZ one_MC1 hour_NNT1 from_II my_APPGE house_NN1 ._.  So_RR it_PPH1 takes_VVZ much_DA1 money_NN1 for_IF traveling_VVG ._.</t>
  </si>
  <si>
    <t>I like the video (the) most.</t>
  </si>
  <si>
    <t>一番そのビデオが好き。</t>
  </si>
  <si>
    <t>I_PPIS1 like_VV0 the_AT video_NN1 (_( the_AT )_) most_RRT ._.</t>
  </si>
  <si>
    <t>He taught me a good skill of basketball.</t>
  </si>
  <si>
    <t>彼にバスケットボールのよい技術を教えてもらった。</t>
  </si>
  <si>
    <t>He_PPHS1 taught_VVD me_PPIO1 a_AT1 good_JJ skill_NN1 of_IO basketball_NN1 ._.</t>
  </si>
  <si>
    <t>He and I like the same sport.</t>
  </si>
  <si>
    <t>彼と僕とは好きなスポーツが一緒だ。</t>
  </si>
  <si>
    <t>He_PPHS1 and_CC I_PPIS1 like_VV0 the_AT same_DA sport_NN1 ._.</t>
  </si>
  <si>
    <t>I studied for tests in cram school.</t>
  </si>
  <si>
    <t>塾のテストにむけての勉強。</t>
  </si>
  <si>
    <t>I_PPIS1 studied_VVD for_IF tests_NN2 in_II cram_NN1 school_NN1 ._.</t>
  </si>
  <si>
    <t>tests of five subjects</t>
  </si>
  <si>
    <t>５教科のテスト。</t>
  </si>
  <si>
    <t>tests_NN2 of_IO five_MC subjects_NN2</t>
  </si>
  <si>
    <t>The test was not so difficult nor easy. It was so-so.</t>
  </si>
  <si>
    <t>テストは難しくも簡単でもない。</t>
  </si>
  <si>
    <t>The_AT test_NN1 was_VBDZ not_XX so_RG difficult_JJ nor_CC easy_JJ ._.  It_PPH1 was_VBDZ so-so_RR ._.</t>
  </si>
  <si>
    <t>The doctor gave me some medicine for a cold.</t>
  </si>
  <si>
    <t>お医者さんに薬をもらった。</t>
  </si>
  <si>
    <t>The_AT doctor_NN1 gave_VVD me_PPIO1 some_DD medicine_NN1 for_IF a_AT1 cold_JJ ._.</t>
  </si>
  <si>
    <t>I had a brunch.</t>
  </si>
  <si>
    <t>朝食と夕食を一緒に取った。</t>
  </si>
  <si>
    <t>I_PPIS1 had_VHD a_AT1 brunch_NN1 ._.</t>
  </si>
  <si>
    <t>I stayed behind to study with my friend. So I came home late.</t>
  </si>
  <si>
    <t>居残って勉強を続ける友達がいるので、帰るのが遅くなった。</t>
  </si>
  <si>
    <t>I_PPIS1 stayed_VVD behind_RL to_TO study_VVI with_IW my_APPGE friend_NN1 ._.  So_RR I_PPIS1 came_VVD home_RL late_RR ._.</t>
  </si>
  <si>
    <t>Who did you watch the TV program with?</t>
  </si>
  <si>
    <t>誰とそれをいっしょに見ましたか。</t>
  </si>
  <si>
    <t>Who_PNQS did_VDD you_PPY watch_VVI the_AT TV_NN1 program_NN1 with_IW ?_?</t>
  </si>
  <si>
    <t>The east couldn't make the cake rise.</t>
  </si>
  <si>
    <t>ケーキがふくらまない。</t>
  </si>
  <si>
    <t>The_AT east_ND1 could_VM n't_XX make_VVI the_AT cake_NN1 rise_NN1 ._.</t>
  </si>
  <si>
    <t>I burnt a cake.</t>
  </si>
  <si>
    <t>ケーキをこがしてしまった。</t>
  </si>
  <si>
    <t>I_PPIS1 burnt_VVD a_AT1 cake_NN1 ._.</t>
  </si>
  <si>
    <t>have a party</t>
  </si>
  <si>
    <t>パーティーを開く。</t>
  </si>
  <si>
    <t>have_VH0 a_AT1 party_NN1</t>
  </si>
  <si>
    <t>give a party</t>
  </si>
  <si>
    <t>give_VV0 a_AT1 party_NN1</t>
  </si>
  <si>
    <t>hold a party</t>
  </si>
  <si>
    <t>hold_VV0 a_AT1 party_NN1</t>
  </si>
  <si>
    <t>I bought small things.</t>
  </si>
  <si>
    <t>小物を買う。</t>
  </si>
  <si>
    <t>I_PPIS1 bought_VVD small_JJ things_NN2 ._.</t>
  </si>
  <si>
    <t>I'm going to take a pre-second grade STEP test.</t>
  </si>
  <si>
    <t>私は英検の準２級を受けるつもりだ。</t>
  </si>
  <si>
    <t>I_PPIS1 'm_VBM going_VVGK to_TO take_VVI a_AT1 pre-second_MD grade_NN1 STEP_NN1 test_NN1 ._.</t>
  </si>
  <si>
    <t>Are you sure of passing the Pre-second test?</t>
  </si>
  <si>
    <t>準２級に合格する自信はありますか。</t>
  </si>
  <si>
    <t>Are_VBR you_PPY sure_JJ of_IO passing_VVG the_AT Pre-second_MD test_NN1 ?_?</t>
  </si>
  <si>
    <t>I took an English test. I felt it was so short.</t>
  </si>
  <si>
    <t>私にとってテストの時間は短く感じた。</t>
  </si>
  <si>
    <t>I_PPIS1 took_VVD an_AT1 English_JJ test_NN1 ._.  I_PPIS1 felt_VVD it_PPH1 was_VBDZ so_RG short_JJ ._.</t>
  </si>
  <si>
    <t>I made a notebook for English words.</t>
  </si>
  <si>
    <t>英語の単語帳を作った。</t>
  </si>
  <si>
    <t>I_PPIS1 made_VVD a_AT1 notebook_NN1 for_IF English_JJ words_NN2 ._.</t>
  </si>
  <si>
    <t>I bought a T-shirt for my father on Father's Day.</t>
  </si>
  <si>
    <t>父の日のプレゼントにＴシャツを買いました。</t>
  </si>
  <si>
    <t>I_PPIS1 bought_VVD a_AT1 T-shirt_NN1 for_IF my_APPGE father_NN1 on_II Father_NN1 's_GE Day_NNT1 ._.</t>
  </si>
  <si>
    <t>I got a bad haircut. My hairdresser didn't do a good job. My bangs are very short.</t>
  </si>
  <si>
    <t>髪を切るのに失敗してしまった、思い通りに出来なかった、前髪。</t>
  </si>
  <si>
    <t>I_PPIS1 got_VVD a_AT1 bad_JJ haircut_NN1 ._.  My_APPGE hairdresser_NN1 did_VDD n't_XX do_VDI a_AT1 good_JJ job_NN1 ._.  My_APPGE bangs_NN2 are_VBR very_RG short_JJ ._.</t>
  </si>
  <si>
    <t>We can stand in the secondhand bookshop and read the books.</t>
  </si>
  <si>
    <t>古本屋で立ち読みできる。</t>
  </si>
  <si>
    <t>We_PPIS2 can_VM stand_VVI in_II the_AT secondhand_JJ bookshop_NN1 and_CC read_VVI the_AT books_NN2 ._.</t>
  </si>
  <si>
    <t>I went to an Internet comic cafe.</t>
  </si>
  <si>
    <t>私はインターネット＆コミックカフェに行きました。</t>
  </si>
  <si>
    <t>I_PPIS1 went_VVD to_II an_AT1 Internet_NN1 comic_NN1 cafe_NN1 ._.</t>
  </si>
  <si>
    <t>Our goal is to win. Our purpose is to win.</t>
  </si>
  <si>
    <t>目標は勝つこと。</t>
  </si>
  <si>
    <t>Our_APPGE goal_NN1 is_VBZ to_TO win_VVI ._.  Our_APPGE purpose_NN1 is_VBZ to_TO win_VVI ._.</t>
  </si>
  <si>
    <t>I went to the bookstore but I couldn't find any books I wanted. I enjoyed illustrated books. I enjoyed reading books in the bookstore.</t>
  </si>
  <si>
    <t>本屋に行ったけど買いたい本がなかった、画集、立ち読み。</t>
  </si>
  <si>
    <t>I_PPIS1 went_VVD to_II the_AT bookstore_NN1 but_CCB I_PPIS1 could_VM n't_XX find_VVI any_DD books_NN2 I_PPIS1 wanted_VVD ._.  I_PPIS1 enjoyed_VVD illustrated_JJ books_NN2 ._.  I_PPIS1 enjoyed_VVD reading_VVG books_NN2 in_II the_AT bookstore_NN1 ._.</t>
  </si>
  <si>
    <t>We talked about popular songs. We talked about current music hits.</t>
  </si>
  <si>
    <t>今、流行っている歌につて話をした。</t>
  </si>
  <si>
    <t>We_PPIS2 talked_VVD about_II popular_JJ songs_NN2 ._.  We_PPIS2 talked_VVD about_II current_JJ music_NN1 hits_NN2 ._.</t>
  </si>
  <si>
    <t>I took the second grade STEP test at Senshu University.</t>
  </si>
  <si>
    <t>私は専修大学で英検２級のテストを受けました。</t>
  </si>
  <si>
    <t xml:space="preserve"> I_PPIS1 took_VVD the_AT second_MD grade_NN1 STEP_NN1 test_NN1 at_II Senshu_NP1 University_NN1 ._.</t>
  </si>
  <si>
    <t>an elementary school friend / a junior high school friend</t>
  </si>
  <si>
    <t>小学校の時の友達、中学校の時の友達。</t>
  </si>
  <si>
    <t>an_AT1 elementary_JJ school_NN1 friend_NN1 /_FO a_AT1 junior_JJ high_JJ school_NN1 friend_NN1</t>
  </si>
  <si>
    <t>examination rooms / The exams are held at Setagaya J.H.S.</t>
  </si>
  <si>
    <t>試験会場。</t>
  </si>
  <si>
    <t>examination_NN1 rooms_NN2 /_FO The_AT exams_NN2 are_VBR held_VVN at_II Setagaya_NP1 J.H.S._NP1</t>
  </si>
  <si>
    <t>I went to see the exhibition of Picasso's work.</t>
  </si>
  <si>
    <t>私はピカソ展に行った。</t>
  </si>
  <si>
    <t>I_PPIS1 went_VVD to_TO see_VVI the_AT exhibition_NN1 of_IO Picasso_NP1 's_GE work_NN1 ._.</t>
  </si>
  <si>
    <t>How are you doing? The same as usual. / Not much.</t>
  </si>
  <si>
    <t>普段と変わりありませんよ。</t>
  </si>
  <si>
    <t>How_RRQ are_VBR you_PPY doing_VDG ?_?  The_AT same_DA as_CSA usual_JJ ._.  /_FO Not_XX much_RR ._.</t>
  </si>
  <si>
    <t>I had a typical day.</t>
  </si>
  <si>
    <t>いつもと同じ一日（普通）。</t>
  </si>
  <si>
    <t>I_PPIS1 had_VHD a_AT1 typical_JJ day_NNT1 ._.</t>
  </si>
  <si>
    <t>STEP test</t>
  </si>
  <si>
    <t>英検。</t>
  </si>
  <si>
    <t>STEP_VV0 test_VV0</t>
  </si>
  <si>
    <t>We won the game 5 to 2. / The result of the game was 5 to 2. / In the next game we are going to play against Tsukukoma J.H.S.</t>
  </si>
  <si>
    <t>試合の結果は５対２で勝利、次は筑駒と勝負する。</t>
  </si>
  <si>
    <t xml:space="preserve"> We_PPIS2 won_VVD the_AT game_NN1 5_MC to_II 2._MC /_FO The_AT result_NN1 of_IO the_AT game_NN1 was_VBDZ 5_MC to_II 2._MC /_FO In_II the_AT next_MD game_NN1 we_PPIS2 are_VBR going_VVGK to_TO play_VVI against_II Tsukukoma_NP1 J.H.S._NP1</t>
  </si>
  <si>
    <t>I ate a hamburger and many kinds of salad.</t>
  </si>
  <si>
    <t>ハンバーガーとサラダを食べた。</t>
  </si>
  <si>
    <t>I_PPIS1 ate_VVD a_AT1 hamburger_NN1 and_CC many_DA2 kinds_NN2 of_IO salad_NN1 ._.</t>
  </si>
  <si>
    <t>I ate Thai curry.</t>
  </si>
  <si>
    <t>私はタイカレーを食べた。</t>
  </si>
  <si>
    <t>I_PPIS1 ate_VVD Thai_JJ curry_NN1 ._.</t>
  </si>
  <si>
    <t>I didn't score a goal.</t>
  </si>
  <si>
    <t>僕は１点もいれなかった（サッカーの場合）。</t>
  </si>
  <si>
    <t>I_PPIS1 did_VDD n't_XX score_VVI a_AT1 goal_NN1 ._.</t>
  </si>
  <si>
    <t>I scored a goal. I</t>
  </si>
  <si>
    <t>僕は１点いれた（サッカーの場合）。</t>
  </si>
  <si>
    <t>I_PPIS1 scored_VVD a_AT1 goal_NN1 ._.</t>
  </si>
  <si>
    <t>I scored a shot.</t>
  </si>
  <si>
    <t>僕は１点もいれなかった（バスケットの場合）。</t>
  </si>
  <si>
    <t>I_MC1 I_PPIS1 scored_VVD a_AT1 shot_NN1 ._.</t>
  </si>
  <si>
    <t>I'm tense. / I'm stressed. / I'm anxious. / I'm nervous.</t>
  </si>
  <si>
    <t>緊張する。</t>
  </si>
  <si>
    <t>I_PPIS1 'm_VBM tense_JJ ._.  /_FO I_PPIS1 'm_VBM stressed_VVN ._.  /_FO I_PPIS1 'm_VBM anxious_JJ ._.  /_FO I_PPIS1 'm_VBM nervous_JJ ._.</t>
  </si>
  <si>
    <t>I was tense. / I was stressed. / I was anxious. / I was nervous.</t>
  </si>
  <si>
    <t>緊張した。</t>
  </si>
  <si>
    <t>I_PPIS1 was_VBDZ tense_JJ ._.  /_FO I_ZZ1 was_VBDZ stressed_VVN ._.  /_FO I_ZZ1 was_VBDZ anxious_JJ ._.  /_FO I_ZZ1 was_VBDZ nervous_JJ ._.</t>
  </si>
  <si>
    <t>election / a campaign car for the election</t>
  </si>
  <si>
    <t>選挙、選挙カー。</t>
  </si>
  <si>
    <t>election_NN1 /_FO a_AT1 campaign_NN1 car_NN1 for_IF the_AT election_NN1</t>
  </si>
  <si>
    <t>I took the third grade STEP test. I don't know if I did well.</t>
  </si>
  <si>
    <t>英検３級を受けた（受験した）が、合格するかはわからない。</t>
  </si>
  <si>
    <t>I_PPIS1 took_VVD the_AT third_MD grade_NN1 STEP_NN1 test_NN1 ._.  I_PPIS1 do_VD0 n't_XX know_VVI if_CS I_PPIS1 did_VDD well_RR ._.</t>
  </si>
  <si>
    <t>This is a book from the Iwanami book series.</t>
  </si>
  <si>
    <t>これは岩波文庫の本です。</t>
  </si>
  <si>
    <t>This_DD1 is_VBZ a_AT1 book_NN1 from_II the_AT Iwanami_NP1 book_NN1 series_NN ._.</t>
  </si>
  <si>
    <t>Really?</t>
  </si>
  <si>
    <t>本当に本当に本当。</t>
  </si>
  <si>
    <t>Really_RR ?_?</t>
  </si>
  <si>
    <t>after a while</t>
  </si>
  <si>
    <t>しばらくして。</t>
  </si>
  <si>
    <t xml:space="preserve"> after_CS a_AT1 while_NNT1</t>
  </si>
  <si>
    <t>I took the pre-2nd grade test.</t>
  </si>
  <si>
    <t>私は準２級を受けた。</t>
  </si>
  <si>
    <t>I_PPIS1 took_VVD the_AT pre-2nd_JJ grade_NN1 test_NN1 ._.</t>
  </si>
  <si>
    <t>I took the second grade test.</t>
  </si>
  <si>
    <t>私は２級を受けた。</t>
  </si>
  <si>
    <t>I_PPIS1 took_VVD the_AT second_MD grade_NN1 test_NN1 ._.</t>
  </si>
  <si>
    <t>an alien</t>
  </si>
  <si>
    <t>宇宙人。</t>
  </si>
  <si>
    <t>an_AT1 alien_NN1</t>
  </si>
  <si>
    <t>I bought a Beatles CD.</t>
  </si>
  <si>
    <t>私はビートルズのＣＤを１枚買いました。</t>
  </si>
  <si>
    <t>I_PPIS1 bought_VVD a_AT1 Beatles_NP2 CD_NN1 ._.</t>
  </si>
  <si>
    <t>I bought two Beatles CDs.</t>
  </si>
  <si>
    <t>私はビートルズのＣＤを２枚買いました。</t>
  </si>
  <si>
    <t>I_PPIS1 bought_VVD two_MC Beatles_NP2 CDs_NN2 ._.</t>
  </si>
  <si>
    <t>I bought cosmetics.</t>
  </si>
  <si>
    <t>私は化粧品を買いました。</t>
  </si>
  <si>
    <t>I_PPIS1 bought_VVD cosmetics_NN2 ._.</t>
  </si>
  <si>
    <t>I failed the STEP test.</t>
  </si>
  <si>
    <t>私は英検のテストに落ちた。</t>
  </si>
  <si>
    <t>I_PPIS1 failed_VVD the_AT STEP_NN1 test_NN1 ._.</t>
  </si>
  <si>
    <t>I failed the 3rd grade STEP test.</t>
  </si>
  <si>
    <t>私は（英検の）3級のテストに落ちた。</t>
  </si>
  <si>
    <t>I_PPIS1 failed_VVD the_AT 3rd_MD grade_NN1 STEP_NN1 test_NN1 ._.</t>
  </si>
  <si>
    <t>listening test / long passage / an examinee, a student taking a test</t>
  </si>
  <si>
    <t>リスニングテスト、長文、テストを受ける人。</t>
  </si>
  <si>
    <t>listening_JJ test_NN1 /_FO long_JJ passage_NN1 /_FO an_AT1 examinee_NN1 ,_, a_AT1 student_NN1 taking_VVG a_AT1 test_NN1</t>
  </si>
  <si>
    <t>I bought clothes [a T-shirt, a sweater] at 5% off.</t>
  </si>
  <si>
    <t>その洋服は５％引きで買えた。</t>
  </si>
  <si>
    <t xml:space="preserve"> I_PPIS1 bought_VVD clothes_NN2 [_( a_AT1 T-shirt_NN1 ,_, a_AT1 sweater_NN1 ]_) at_II 5%_NNU off_RP ._.</t>
  </si>
  <si>
    <t>What STEP test did you take?</t>
  </si>
  <si>
    <t>英検何級を受けたの。</t>
  </si>
  <si>
    <t>What_DDQ STEP_VV0 test_NN1 did_VDD you_PPY take_VVI ?_?</t>
  </si>
  <si>
    <t>This is a story about a princess locked in the tower.</t>
  </si>
  <si>
    <t>これは塔に閉じこめられた姫のお話だと思う。</t>
  </si>
  <si>
    <t>This_DD1 is_VBZ a_AT1 story_NN1 about_II a_AT1 princess_NN1 locked_VVN in_II the_AT tower_NN1 ._.</t>
  </si>
  <si>
    <t>Do you like the music?</t>
  </si>
  <si>
    <t>あなたはその曲が気に入りましたか。</t>
  </si>
  <si>
    <t>Do_VD0 you_PPY like_VVI the_AT music_NN1 ?_?</t>
  </si>
  <si>
    <t>I am interested in the classics.</t>
  </si>
  <si>
    <t>私は古典に興味があります。</t>
  </si>
  <si>
    <t>I_PPIS1 am_VBM interested_JJ in_II the_AT classics_NN2 ._.</t>
  </si>
  <si>
    <t>It was rainy season, but it was fine on that day.</t>
  </si>
  <si>
    <t>梅雨の季節だけどその日は晴れていた。</t>
  </si>
  <si>
    <t>It_PPH1 was_VBDZ rainy_JJ season_NNT1 ,_, but_CCB it_PPH1 was_VBDZ fine_JJ on_II that_DD1 day_NNT1 ._.</t>
  </si>
  <si>
    <t>I played a game during recess.</t>
  </si>
  <si>
    <t>私は休憩にゲームをやった。</t>
  </si>
  <si>
    <t>I_PPIS1 played_VVD a_AT1 game_NN1 during_II recess_NN1 ._.</t>
  </si>
  <si>
    <t>I hit balls in the batting cage.</t>
  </si>
  <si>
    <t>バッティングセンターでボールを打った。</t>
  </si>
  <si>
    <t>I_PPIS1 hit_VVD balls_NN2 in_II the_AT batting_NN1 cage_NN1 ._.</t>
  </si>
  <si>
    <t>I hit a ball which was going 110 kilometers per hour.</t>
  </si>
  <si>
    <t>時速１１０ｋｍの速さのボールを打った。</t>
  </si>
  <si>
    <t>I_PPIS1 hit_VVD a_AT1 ball_NN1 which_DDQ was_VBDZ going_VVG 110_MC kilometers_NNU2 per_II hour_NNT1 ._.</t>
  </si>
  <si>
    <t>I practice batting every day.</t>
  </si>
  <si>
    <t>素振りの練習をする。</t>
  </si>
  <si>
    <t>I_MC1 practice_NN1 batting_VVG every_AT1 day_NNT1 ._.</t>
  </si>
  <si>
    <t>What drink would you like?</t>
  </si>
  <si>
    <t>飲み物は何がいいですか。</t>
  </si>
  <si>
    <t>What_DDQ drink_VV0 would_VM you_PPY like_VVI ?_?</t>
  </si>
  <si>
    <t>What would you like to drink?</t>
  </si>
  <si>
    <t>What_DDQ would_VM you_PPY like_VVI to_TO drink_VVI ?_?</t>
  </si>
  <si>
    <t>What would you like to eat?</t>
  </si>
  <si>
    <t>食べ物は何がいいですか。</t>
  </si>
  <si>
    <t>What_DDQ would_VM you_PPY like_VVI to_TO eat_VVI ?_?</t>
  </si>
  <si>
    <t>What kind of onigiri is that?</t>
  </si>
  <si>
    <t>おにぎりの具は何ですか。</t>
  </si>
  <si>
    <t>What_DDQ kind_NN1 of_IO onigiri_NN2 is_VBZ that_DD1 ?_?</t>
  </si>
  <si>
    <t>What kind of onigiri did you eat?</t>
  </si>
  <si>
    <t>どんなおにぎりを食べたんですか。</t>
  </si>
  <si>
    <t>What_DDQ kind_NN1 of_IO onigiri_NN2 did_VDD you_PPY eat_VVI ?_?</t>
  </si>
  <si>
    <t>What was the book's story?</t>
  </si>
  <si>
    <t>その本はどのような内容でしたか。</t>
  </si>
  <si>
    <t>What_DDQ was_VBDZ the_AT book_NN1 's_GE story_NN1 ?_?</t>
  </si>
  <si>
    <t>It was supposed to be at 12 o'clock, but it was 40 minutes late.</t>
  </si>
  <si>
    <t>１２時の予定が４０分くらい遅れた。</t>
  </si>
  <si>
    <t>It_PPH1 was_VBDZ supposed_JJ to_TO be_VBI at_II 12_MC o'clock_RA ,_, but_CCB it_PPH1 was_VBDZ 40_MC minutes_NNT2 late_RR ._.</t>
  </si>
  <si>
    <t>They cost 6000 yen in total.</t>
  </si>
  <si>
    <t>そういえば、全部あわせて６０００円かかった。</t>
  </si>
  <si>
    <t>They_PPHS2 cost_VV0 6000_MC yen_NN in_II total_NN1 ._.</t>
  </si>
  <si>
    <t>I talked on my mobile phone.</t>
  </si>
  <si>
    <t>PHSで電話した。</t>
  </si>
  <si>
    <t>I_PPIS1 talked_VVD on_II my_APPGE mobile_JJ phone_NN1 ._.</t>
  </si>
  <si>
    <t>tank top</t>
  </si>
  <si>
    <t>袖なしの上着（タンクトップ）。</t>
  </si>
  <si>
    <t>tank_NN1 top_NN1</t>
  </si>
  <si>
    <t>I am very sleepy because I was reading all night long.</t>
  </si>
  <si>
    <t>睡眠時間を読書のために使っているのでとても眠い。</t>
  </si>
  <si>
    <t>I_PPIS1 am_VBM very_RG sleepy_JJ because_CS I_PPIS1 was_VBDZ reading_VVG all_DB night_NNT1 long_RR ._.</t>
  </si>
  <si>
    <t>I played a game alone.</t>
  </si>
  <si>
    <t>一人でゲームをした。</t>
  </si>
  <si>
    <t>I_PPIS1 played_VVD a_AT1 game_NN1 alone_RR ._.</t>
  </si>
  <si>
    <t>At the batting cage how fast did you hit the ball?</t>
  </si>
  <si>
    <t>バッティングセンターで何キロの球を打ったのですか。</t>
  </si>
  <si>
    <t>At_II the_AT batting_NN1 cage_NN1 how_RRQ fast_RR did_VDD you_PPY hit_VVI the_AT ball_NN1 ?_?</t>
  </si>
  <si>
    <t>I did nothing in particular.</t>
  </si>
  <si>
    <t>特にすることがなかった。</t>
  </si>
  <si>
    <t>I_PPIS1 did_VDD nothing_PN1 in_RR21 particular_RR22 ._.</t>
  </si>
  <si>
    <t>I attended the funeral.</t>
  </si>
  <si>
    <t>お葬式に加わった（行った）。</t>
  </si>
  <si>
    <t>I_PPIS1 attended_VVD the_AT funeral_NN1 ._.</t>
  </si>
  <si>
    <t>I went to the funeral.</t>
  </si>
  <si>
    <t>I_PPIS1 went_VVD to_II the_AT funeral_NN1 ._.</t>
  </si>
  <si>
    <t>I ate fried noodles.</t>
  </si>
  <si>
    <t>焼きそばを食べた。</t>
  </si>
  <si>
    <t>I_PPIS1 ate_VVD fried_JJ noodles_NN2 ._.</t>
  </si>
  <si>
    <t>My mother brought me a snack for my study break.</t>
  </si>
  <si>
    <t>母は私に勉強のあいまに（休憩に）おやつを持ってきてくれた。snacksでない。</t>
  </si>
  <si>
    <t>My_APPGE mother_NN1 brought_VVD me_PPIO1 a_AT1 snack_NN1 for_IF my_APPGE study_NN1 break_NN1 ._.</t>
  </si>
  <si>
    <t>I watched the news while (I was) eating spaghetti.</t>
  </si>
  <si>
    <t>スパゲッティを食べながらニュースを見た。</t>
  </si>
  <si>
    <t>I_PPIS1 watched_VVD the_AT news_NN1 while_CS (_( I_PPIS1 was_VBDZ )_) eating_VVG spaghetti_NN1 ._.</t>
  </si>
  <si>
    <t>What is your friend's name?</t>
  </si>
  <si>
    <t>友達の名前は。</t>
  </si>
  <si>
    <t>What_DDQ is_VBZ your_APPGE friend_NN1 's_GE name_NN1 ?_?</t>
  </si>
  <si>
    <t>What else did you buy?</t>
  </si>
  <si>
    <t>他に何を買ったの。</t>
  </si>
  <si>
    <t>What_DDQ else_RR did_VDD you_PPY buy_VVI ?_?</t>
  </si>
  <si>
    <t>I will work overtime this evening.</t>
  </si>
  <si>
    <t>今晩残業をします。</t>
  </si>
  <si>
    <t>I_PPIS1 will_VM work_VVI overtime_RR this_DD1 evening_NNT1 ._.</t>
  </si>
  <si>
    <t>3.仕事</t>
  </si>
  <si>
    <t>I will do overtime this evening.</t>
  </si>
  <si>
    <t>I_PPIS1 will_VM do_VDI overtime_RR this_DD1 evening_NNT1 ._.</t>
  </si>
  <si>
    <t>It was a very good experience for me.</t>
  </si>
  <si>
    <t>自分にとってとてもよい経験となった。</t>
  </si>
  <si>
    <t>It_PPH1 was_VBDZ a_AT1 very_RG good_JJ experience_NN1 for_IF me._NNU</t>
  </si>
  <si>
    <t>2nd Grade STEP Test / Pre-2nd Grade STEP Test</t>
  </si>
  <si>
    <t>英語検定２級。英語検定準２級。</t>
  </si>
  <si>
    <t>2nd_MD Grade_NN1 STEP_NN1 Test_NN1 /_FO Pre-2nd_JJ Grade_NN1 STEP_NN1 Test_VV0</t>
  </si>
  <si>
    <t>It takes one minute to walk from Gakugeidaigaku Station to my cram school.</t>
  </si>
  <si>
    <t>It_PPH1 takes_VVZ one_MC1 minute_NNT1 to_TO walk_VVI from_II Gakugeidaigaku_NP1 Station_NN1 to_II my_APPGE cram_NN1 school_NN1 ._.</t>
  </si>
  <si>
    <t>I missed my stop on the train. I went too far.</t>
  </si>
  <si>
    <t>駅を降り過ごした。</t>
  </si>
  <si>
    <t>I_PPIS1 missed_VVD my_APPGE stop_NN1 on_II the_AT train_NN1 ._.  I_PPIS1 went_VVD too_RG far_RR ._.</t>
  </si>
  <si>
    <t>I hurt my knee.</t>
  </si>
  <si>
    <t>ひざをけがした。</t>
  </si>
  <si>
    <t>I_PPIS1 hurt_VV0 my_APPGE knee_NN1 ._.</t>
  </si>
  <si>
    <t>I injured my knee.</t>
  </si>
  <si>
    <t>I_PPIS1 injured_VVD my_APPGE knee_NN1 ._.</t>
  </si>
  <si>
    <t>Ogasawara who is number two is a very famous baseball player.</t>
  </si>
  <si>
    <t>小笠原は日本有数の２番打者だと私は思う。</t>
  </si>
  <si>
    <t>Ogasawara_NN1 who_PNQS is_VBZ number_NN1 two_MC is_VBZ a_AT1 very_RG famous_JJ baseball_NN1 player_NN1 ._.</t>
  </si>
  <si>
    <t>I watched a game from the stands near the third base.</t>
  </si>
  <si>
    <t>私は三塁側の席で試合を見た。</t>
  </si>
  <si>
    <t>I_PPIS1 watched_VVD a_AT1 game_NN1 from_II the_AT stands_NN2 near_II the_AT third_MD base_NN1 ._.</t>
  </si>
  <si>
    <t>I talked with my friends about many things for a long time.</t>
  </si>
  <si>
    <t>友達といろんなことをずーっと話しました。</t>
  </si>
  <si>
    <t>I_PPIS1 talked_VVD with_IW my_APPGE friends_NN2 about_II many_DA2 things_NN2 for_IF a_AT1 long_JJ time_NNT1 ._.</t>
  </si>
  <si>
    <t>Some animals such as owls are nocturnal. People could be nocturnal.</t>
  </si>
  <si>
    <t>動物の中にはフクロウのように夜行性の動物もいるし、人間も夜行性になれる。</t>
  </si>
  <si>
    <t>Some_DD animals_NN2 such_II21 as_II22 owls_NN2 are_VBR nocturnal_JJ ._.  People_NN could_VM be_VBI nocturnal_JJ ._.</t>
  </si>
  <si>
    <t>He has a phobia of snakes.</t>
  </si>
  <si>
    <t>彼は蛇を怖がっています。</t>
  </si>
  <si>
    <t>He_PPHS1 has_VHZ a_AT1 phobia_NN1 of_IO snakes_NN2 ._.</t>
  </si>
  <si>
    <t>He has a fear of snakes.</t>
  </si>
  <si>
    <t>He_PPHS1 has_VHZ a_AT1 fear_NN1 of_IO snakes_NN2 ._.</t>
  </si>
  <si>
    <t>He is afraid of snakes.</t>
  </si>
  <si>
    <t>He_PPHS1 is_VBZ afraid_JJ of_IO snakes_NN2 ._.</t>
  </si>
  <si>
    <t>Everyone here is taking the STEP test. / Everyone in this room is taking the STEP test. / Everyone around me is a university student. They are all taking the STEP test.</t>
  </si>
  <si>
    <t>英検の会場では、まわりはみな大学生・高校生だった。</t>
  </si>
  <si>
    <t>Everyone_PN1 here_RL is_VBZ taking_VVG the_AT STEP_NN1 test_NN1 ._.  /_FO Everyone_PN1 in_II this_DD1 room_NN1 is_VBZ taking_VVG the_AT STEP_NN1 test_NN1 ._.  /_FO Everyone_PN1 around_II me_PPIO1 is_VBZ a_AT1 university_NN1 student_NN1 ._.  They_PPHS2 are</t>
  </si>
  <si>
    <t>My eyes are tired from reading.</t>
  </si>
  <si>
    <t>読書で目が疲れた。</t>
  </si>
  <si>
    <t>My_APPGE eyes_NN2 are_VBR tired_JJ from_II reading_NN1 ._.</t>
  </si>
  <si>
    <t>On Sundays I have nothing to do. I'm bored.</t>
  </si>
  <si>
    <t>毎週日曜日は何もすることがないので退屈である。</t>
  </si>
  <si>
    <t>On_II Sundays_NPD2 I_PPIS1 have_VH0 nothing_PN1 to_TO do_VDI ._.  I_PPIS1 'm_VBM bored_JJ ._.</t>
  </si>
  <si>
    <t>I couldn't find any books that I wanted (to buy). I couldn't find a book that I wanted (to buy).</t>
  </si>
  <si>
    <t>欲しい本がなかった（欲しい本が見つからなかった）。</t>
  </si>
  <si>
    <t>I_PPIS1 could_VM n't_XX find_VVI any_DD books_NN2 that_CST I_PPIS1 wanted_VVD (_( to_TO buy_VVI )_) ._.  I_PPIS1 could_VM n't_XX find_VVI a_AT1 book_NN1 that_CST I_PPIS1 wanted_VVD (_( to_TO buy_VVI )_) ._.</t>
  </si>
  <si>
    <t>I wanted to ask more questions.</t>
  </si>
  <si>
    <t>もっとたくさん質問したかった。</t>
  </si>
  <si>
    <t>I_PPIS1 wanted_VVD to_TO ask_VVI more_DAR questions_NN2 ._.</t>
  </si>
  <si>
    <t>It is an impressive movie.</t>
  </si>
  <si>
    <t>それは感動する映画です。</t>
  </si>
  <si>
    <t>It_PPH1 is_VBZ an_AT1 impressive_JJ movie_NN1 ._.</t>
  </si>
  <si>
    <t>I passed the 3rd grade STEP test.</t>
  </si>
  <si>
    <t>英検３級に受かった（合格した）。</t>
  </si>
  <si>
    <t>I_PPIS1 passed_VVD the_AT 3rd_MD grade_NN1 STEP_NN1 test_NN1 ._.</t>
  </si>
  <si>
    <t>I regret staying up late.</t>
  </si>
  <si>
    <t>今思うとよよふかし（夜更かし）したことをこうかいしている。</t>
  </si>
  <si>
    <t>I_PPIS1 regret_VV0 staying_VVG up_RP late_RR ._.</t>
  </si>
  <si>
    <t>I regret having stayed up late.</t>
  </si>
  <si>
    <t>I_PPIS1 regret_VV0 having_VHG stayed_VVN up_RP late_RR ._.</t>
  </si>
  <si>
    <t>My sister checked my answers.</t>
  </si>
  <si>
    <t>姉に答え合わせをしてもらった。</t>
  </si>
  <si>
    <t>My_APPGE sister_NN1 checked_VVD my_APPGE answers_NN2 ._.</t>
  </si>
  <si>
    <t>During last summer vacation I had a great day. I want to have another day like that.</t>
  </si>
  <si>
    <t>またこの日みたいに過ごしたい。</t>
  </si>
  <si>
    <t>During_II last_MD summer_NNT1 vacation_NN1 I_PPIS1 had_VHD a_AT1 great_JJ day_NNT1 ._.  I_PPIS1 want_VV0 to_TO have_VHI another_DD1 day_NNT1 like_II that_DD1 ._.</t>
  </si>
  <si>
    <t>I bought some games at a 100 yen shop.</t>
  </si>
  <si>
    <t>１００円ショップで遊具を買った。</t>
  </si>
  <si>
    <t>I_PPIS1 bought_VVD some_DD games_NN2 at_II a_AT1 100_MC yen_NN shop_NN1 ._.</t>
  </si>
  <si>
    <t>I'm holding an exhibition of my work.</t>
  </si>
  <si>
    <t>私は個展を開いています。</t>
  </si>
  <si>
    <t>I_PPIS1 'm_VBM holding_VVG an_AT1 exhibition_NN1 of_IO my_APPGE work_NN1 ._.</t>
  </si>
  <si>
    <t>the game of Japan's national soccer team</t>
  </si>
  <si>
    <t>サッカーの日本代表の試合。</t>
  </si>
  <si>
    <t>the_AT game_NN1 of_IO Japan_NP1 's_GE national_JJ soccer_NN1 team_NN1</t>
  </si>
  <si>
    <t>first period / last period</t>
  </si>
  <si>
    <t>サッカーの前半、後半。</t>
  </si>
  <si>
    <t>first_MD period_NN1 /_FO last_MD period_NN1</t>
  </si>
  <si>
    <t>The store went bankrupt.</t>
  </si>
  <si>
    <t>店がつぶれる。</t>
  </si>
  <si>
    <t>The_AT store_NN1 went_VVD bankrupt_JJ ._.</t>
  </si>
  <si>
    <t>She took the 3rd grade piano test.</t>
  </si>
  <si>
    <t>彼女はピアノの３級のテストを受けた。</t>
  </si>
  <si>
    <t>She_PPHS1 took_VVD the_AT 3rd_MD grade_NN1 piano_NN1 test_NN1 ._.</t>
  </si>
  <si>
    <t>I played a game of pool.</t>
  </si>
  <si>
    <t>ビリヤードをした。</t>
  </si>
  <si>
    <t>I_PPIS1 played_VVD a_AT1 game_NN1 of_IO pool_NN1 ._.</t>
  </si>
  <si>
    <t>It was difficult, but I enjoyed it a lot.</t>
  </si>
  <si>
    <t>難しかったけれど、面白（おもしろ）かった。</t>
  </si>
  <si>
    <t>It_PPH1 was_VBDZ difficult_JJ ,_, but_CCB I_PPIS1 enjoyed_VVD it_PPH1 a_RR21 lot_RR22 ._.</t>
  </si>
  <si>
    <t>The star of the movie is Jackie Chan.</t>
  </si>
  <si>
    <t>その映画の主人公は、ジャッキーチエンだ。</t>
  </si>
  <si>
    <t>The_AT star_NN1 of_IO the_AT movie_NN1 is_VBZ Jackie_NP1 Chan_NP1 ._.</t>
  </si>
  <si>
    <t>Are you the oldest of all your cousins?</t>
  </si>
  <si>
    <t>あなたは親戚（いとこ）の中で一番（年）上ですか。</t>
  </si>
  <si>
    <t>Are_VBR you_PPY the_AT oldest_JJT of_IO all_DB your_APPGE cousins_NN2 ?_?</t>
  </si>
  <si>
    <t>A new TV game will be released on July 19.</t>
  </si>
  <si>
    <t>新しいテレビゲームが７月１９日にでる（発売される）。</t>
  </si>
  <si>
    <t>A_AT1 new_JJ TV_NN1 game_NN1 will_VM be_VBI released_VVN on_II July_NPM1 19_MC ._.</t>
  </si>
  <si>
    <t>Are you confident you will do well on the pre-second grade test?</t>
  </si>
  <si>
    <t>（テスト前）準２級の一次試験は自信がありますか。</t>
  </si>
  <si>
    <t>Are_VBR you_PPY confident_JJ you_PPY will_VM do_VDI well_RR on_II the_AT pre-second_MD grade_NN1 test_NN1 ?_?</t>
  </si>
  <si>
    <t>Are you confident that you did well on the pre-second grade test?</t>
  </si>
  <si>
    <t>（テスト後）準２級の一次試験は自信がありますか。</t>
  </si>
  <si>
    <t>Are_VBR you_PPY confident_JJ that_CST you_PPY did_VDD well_RR on_II the_AT pre-second_MD grade_NN1 test_NN1 ?_?</t>
  </si>
  <si>
    <t>eel</t>
  </si>
  <si>
    <t>うなぎ。</t>
  </si>
  <si>
    <t>eel_NN</t>
  </si>
  <si>
    <t>a pirated video tape / an illegally copied video tape</t>
  </si>
  <si>
    <t>海賊版（かいぞくばん）のＣＤ。</t>
  </si>
  <si>
    <t>a_AT1 pirated_JJ video_NN1 tape_NN1 /_FO an_AT1 illegally_RR copied_VVN video_NN1 tape_NN1</t>
  </si>
  <si>
    <t>I've read all the Harry Potter books.</t>
  </si>
  <si>
    <t>（ハリーポッターを）全巻読破した。</t>
  </si>
  <si>
    <t>I_PPIS1 've_VH0 read_VVN all_DB the_AT Harry_NP1 Potter_NP1 books_NN2 ._.</t>
  </si>
  <si>
    <t>I 've read the entire series of Harry Potter.</t>
  </si>
  <si>
    <t>I_PPIS1 've_VH0 read_VVN the_AT entire_JJ series_NN of_IO Harry_NP1 Potter_NP1 ._.</t>
  </si>
  <si>
    <t>Please choose the flowers you like the best.</t>
  </si>
  <si>
    <t>適当な花を包んでください。</t>
  </si>
  <si>
    <t>Please_RR choose_VV0 the_AT flowers_NN2 you_PPY like_VV0 the_AT best_JJT ._.</t>
  </si>
  <si>
    <t>After buying clothes I left my sister.</t>
  </si>
  <si>
    <t>服を買った後、妹と別れた。</t>
  </si>
  <si>
    <t>After_II buying_VVG clothes_NN2 I_PPIS1 left_VVD my_APPGE sister_NN1 ._.</t>
  </si>
  <si>
    <t>vest</t>
  </si>
  <si>
    <t>服のベスト。</t>
  </si>
  <si>
    <t>vest_NN1</t>
  </si>
  <si>
    <t>I like your hairstyle.</t>
  </si>
  <si>
    <t>その髪型、似合っている。</t>
  </si>
  <si>
    <t>I_PPIS1 like_VV0 your_APPGE hairstyle_NN1 ._.</t>
  </si>
  <si>
    <t>He is very good at making players strikeout.</t>
  </si>
  <si>
    <t>最多奪三振王。</t>
  </si>
  <si>
    <t>He_PPHS1 is_VBZ very_RG good_JJ at_II making_VVG players_NN2 strikeout_VVI ._.</t>
  </si>
  <si>
    <t>He couldn't take part in the baseball games so often because of his injuries.</t>
  </si>
  <si>
    <t>けがのため出場があまりできなかった。</t>
  </si>
  <si>
    <t>He_PPHS1 could_VM n't_XX take_VVI part_NN1 in_II the_AT baseball_NN1 games_NN2 so_RG often_RR because_II21 of_II22 his_APPGE injuries_NN2 ._.</t>
  </si>
  <si>
    <t>She is a friend of a friend.</t>
  </si>
  <si>
    <t>彼女は友達の友達。</t>
  </si>
  <si>
    <t>She_PPHS1 is_VBZ a_AT1 friend_NN1 of_IO a_AT1 friend_NN1 ._.</t>
  </si>
  <si>
    <t>She is a friend of my big brother's friend.</t>
  </si>
  <si>
    <t>彼女は兄の友達の友達。</t>
  </si>
  <si>
    <t>She_PPHS1 is_VBZ a_AT1 friend_NN1 of_IO my_APPGE big_JJ brother_NN1 's_GE friend_NN1 ._.</t>
  </si>
  <si>
    <t>the second grade STEP test</t>
  </si>
  <si>
    <t>英検の２級。</t>
  </si>
  <si>
    <t>the_AT second_MD grade_NN1 STEP_NN1 test_VV0</t>
  </si>
  <si>
    <t>I rode a bike for the first time in a long time.</t>
  </si>
  <si>
    <t>久しぶりに自転車に乗った。</t>
  </si>
  <si>
    <t>I_PPIS1 rode_VVD a_AT1 bike_NN1 for_IF the_AT first_MD time_NNT1 in_II a_AT1 long_JJ time_NNT1 ._.</t>
  </si>
  <si>
    <t>What question was the most difficult in the STEP test?</t>
  </si>
  <si>
    <t>英検ではどのような問題が一番難しかったですか。</t>
  </si>
  <si>
    <t>What_DDQ question_NN1 was_VBDZ the_AT most_RGT difficult_JJ in_II the_AT STEP_NN1 test_NN1 ?_?</t>
  </si>
  <si>
    <t>Which question was the most difficult in the STEP test?</t>
  </si>
  <si>
    <t>Which_DDQ question_NN1 was_VBDZ the_AT most_RGT difficult_JJ in_II the_AT STEP_NN1 test_NN1 ?_?</t>
  </si>
  <si>
    <t>in the movie theater</t>
  </si>
  <si>
    <t>映画館で</t>
  </si>
  <si>
    <t>in_II the_AT movie_NN1 theater_NN1</t>
  </si>
  <si>
    <t>in the street</t>
  </si>
  <si>
    <t>通りで</t>
  </si>
  <si>
    <t>in_II the_AT street_NN1</t>
  </si>
  <si>
    <t>in the park</t>
  </si>
  <si>
    <t>公園で</t>
  </si>
  <si>
    <t>in_II the_AT park_NN1</t>
  </si>
  <si>
    <t>in the playground</t>
  </si>
  <si>
    <t>運動場で</t>
  </si>
  <si>
    <t>in_II the_AT playground_NN1</t>
  </si>
  <si>
    <t>in the gym</t>
  </si>
  <si>
    <t>体育館で</t>
  </si>
  <si>
    <t>in_II the_AT gym_NN1</t>
  </si>
  <si>
    <t>in the locker room</t>
  </si>
  <si>
    <t>更衣室で</t>
  </si>
  <si>
    <t>in_II the_AT locker_NN1 room_NN1</t>
  </si>
  <si>
    <t>in the hall</t>
  </si>
  <si>
    <t>廊下で</t>
  </si>
  <si>
    <t>in_II the_AT hall_NN1</t>
  </si>
  <si>
    <t>in the classroom</t>
  </si>
  <si>
    <t>教室で</t>
  </si>
  <si>
    <t>in_II the_AT classroom_NN1</t>
  </si>
  <si>
    <t>at the school gate</t>
  </si>
  <si>
    <t>校門で</t>
  </si>
  <si>
    <t>at_II the_AT school_NN1 gate_NN1</t>
  </si>
  <si>
    <t>on the veranda</t>
  </si>
  <si>
    <t>ベランダで</t>
  </si>
  <si>
    <t>on_II the_AT veranda_NN1</t>
  </si>
  <si>
    <t>on the way to school</t>
  </si>
  <si>
    <t>学校行く途中で</t>
  </si>
  <si>
    <t>on_II the_AT way_NN1 to_II school_NN1</t>
  </si>
  <si>
    <t>on the way home from school</t>
  </si>
  <si>
    <t>学校から帰る途中で</t>
  </si>
  <si>
    <t>on_II the_AT way_NN1 home_RL from_II school_NN1</t>
  </si>
  <si>
    <t>I'm late.</t>
  </si>
  <si>
    <t>遅刻しそう。</t>
  </si>
  <si>
    <t>I_PPIS1 'm_VBM late_JJ ._.</t>
  </si>
  <si>
    <t>I have to go.</t>
  </si>
  <si>
    <t>もう行かなくちゃ。</t>
  </si>
  <si>
    <t>I_PPIS1 have_VH0 to_TO go_VVI ._.</t>
  </si>
  <si>
    <t>I have to go to school.</t>
  </si>
  <si>
    <t>もう学校に行かなくちゃ。</t>
  </si>
  <si>
    <t>I_PPIS1 have_VH0 to_TO go_VVI to_II school_NN1 ._.</t>
  </si>
  <si>
    <t>I have to go for dinner.</t>
  </si>
  <si>
    <t>夕食に行かなくちゃ。</t>
  </si>
  <si>
    <t>I_PPIS1 have_VH0 to_TO go_VVI for_IF dinner_NN1 ._.</t>
  </si>
  <si>
    <t>Excuse me. I'm in a hurry.</t>
  </si>
  <si>
    <t>すいません。急いでいるんです。</t>
  </si>
  <si>
    <t>Excuse_VV0 me_PPIO1 ._.  I_PPIS1 'm_VBM in_II a_AT1 hurry_NN1 ._.</t>
  </si>
  <si>
    <t>I have to go to the rest room.</t>
  </si>
  <si>
    <t>トイレに行かなくちゃ。</t>
  </si>
  <si>
    <t>I_PPIS1 have_VH0 to_TO go_VVI to_II the_AT rest_NN1 room_NN1 ._.</t>
  </si>
  <si>
    <t>Let's go to our classroom.</t>
  </si>
  <si>
    <t>教室に行きましょう。</t>
  </si>
  <si>
    <t>Let_VM21 's_VM22 go_VVI to_II our_APPGE classroom_NN1 ._.</t>
  </si>
  <si>
    <t>I'm sick.</t>
  </si>
  <si>
    <t>具合が悪いんです。</t>
  </si>
  <si>
    <t>I_PPIS1 'm_VBM sick_JJ ._.</t>
  </si>
  <si>
    <t>You idiot!</t>
  </si>
  <si>
    <t>ばかもん。</t>
  </si>
  <si>
    <t>You_PPY idiot_NN1 !_!</t>
  </si>
  <si>
    <t>I'm meeting my friend.</t>
  </si>
  <si>
    <t>友達に会うところなんです。</t>
  </si>
  <si>
    <t>I_PPIS1 'm_VBM meeting_VVG my_APPGE friend_NN1 ._.</t>
  </si>
  <si>
    <t>I'm going to Disneyland.</t>
  </si>
  <si>
    <t>ディズニーランドに行く途中なんです。</t>
  </si>
  <si>
    <t>I_PPIS1 'm_VBM going_VVG to_II Disneyland_NP1 ._.</t>
  </si>
  <si>
    <t>Oh, the movie is starting.</t>
  </si>
  <si>
    <t>映画始まってるよ。</t>
  </si>
  <si>
    <t>Oh_UH ,_, the_AT movie_NN1 is_VBZ starting_VVG ._.</t>
  </si>
  <si>
    <t>Excuse me. I'm sorry.</t>
  </si>
  <si>
    <t>ごめん。悪かったね。</t>
  </si>
  <si>
    <t>Excuse_VV0 me_PPIO1 ._.  I_PPIS1 'm_VBM sorry_JJ ._.</t>
  </si>
  <si>
    <t>Oh, it's you.</t>
  </si>
  <si>
    <t>何だ、君だったの。</t>
  </si>
  <si>
    <t>Oh_UH ,_, it_PPH1 's_VBZ you_PPY ._.</t>
  </si>
  <si>
    <t>I'm hungry.</t>
  </si>
  <si>
    <t>おなかすいた。</t>
  </si>
  <si>
    <t>I_PPIS1 'm_VBM hungry_JJ ._.</t>
  </si>
  <si>
    <t>I'm hungry. I have to go to lunch.</t>
  </si>
  <si>
    <t>お腹すいた。昼食に行かなくちゃ。</t>
  </si>
  <si>
    <t>I_PPIS1 'm_VBM hungry_JJ ._.  I_PPIS1 have_VH0 to_TO go_VVI to_II lunch_NN1 ._.</t>
  </si>
  <si>
    <t>I'm hungry. I have to go for lunch.</t>
  </si>
  <si>
    <t>I_PPIS1 'm_VBM hungry_JJ ._.  I_PPIS1 have_VH0 to_TO go_VVI for_IF lunch_NN1 ._.</t>
  </si>
  <si>
    <t>Let's go to lunch.</t>
  </si>
  <si>
    <t>昼食に行こうよ。</t>
  </si>
  <si>
    <t>Let_VM21 's_VM22 go_VVI to_II lunch_NN1 ._.</t>
  </si>
  <si>
    <t>More acting!</t>
  </si>
  <si>
    <t>もっと動きをつけて。</t>
  </si>
  <si>
    <t>More_RGR acting_JJ !_!</t>
  </si>
  <si>
    <t>I want a banana.</t>
  </si>
  <si>
    <t>バナナが欲しい。</t>
  </si>
  <si>
    <t>I_PPIS1 want_VV0 a_AT1 banana_NN1 ._.</t>
  </si>
  <si>
    <t>It's time for school.</t>
  </si>
  <si>
    <t>学校へ行く時間です。</t>
  </si>
  <si>
    <t>It_PPH1 's_VBZ time_NNT1 for_IF school_NN1 ._.</t>
  </si>
  <si>
    <t>it's time for lunch.</t>
  </si>
  <si>
    <t>昼食の時間です。</t>
  </si>
  <si>
    <t>it_PPH1 's_VBZ time_NNT1 for_IF lunch_NN1 ._.</t>
  </si>
  <si>
    <t>It's time for dinner.</t>
  </si>
  <si>
    <t>夕食の時間です。</t>
  </si>
  <si>
    <t>It_PPH1 's_VBZ time_NNT1 for_IF dinner_NN1 ._.</t>
  </si>
  <si>
    <t>(That's) great.</t>
  </si>
  <si>
    <t>すごい。</t>
  </si>
  <si>
    <t>(_( That_DD1 's_VBZ )_) great_JJ ._.</t>
  </si>
  <si>
    <t>A: Do you want to come?</t>
  </si>
  <si>
    <t>君も来たいですか。</t>
  </si>
  <si>
    <t>A_ZZ1 :_: Do_VD0 you_PPY want_VVI to_TO come_VVI ?_?</t>
  </si>
  <si>
    <t>B: Yes, I'd love to!</t>
  </si>
  <si>
    <t>ええ、ぜひ。</t>
  </si>
  <si>
    <t>B_ZZ1 :_: Yes_UH ,_, I_PPIS1 'd_VM love_VVI to_TO !_!</t>
  </si>
  <si>
    <t>B: No, only an idiot skips school!</t>
  </si>
  <si>
    <t>いいえ、おばかさんしか学校をサボらないわよ。</t>
  </si>
  <si>
    <t>B_ZZ1 :_: No_UH ,_, only_RR an_AT1 idiot_NN1 skips_VVZ school_NN1 !_!</t>
  </si>
  <si>
    <t>A: What do you want to see?</t>
  </si>
  <si>
    <t>何を見たいですか。</t>
  </si>
  <si>
    <t>A_ZZ1 :_: What_DDQ do_VD0 you_PPY want_VVI to_TO see_VVI ?_?</t>
  </si>
  <si>
    <t>B: Let's see the Da Vinci Code.</t>
  </si>
  <si>
    <t>ダビンチコードを見ようよ。</t>
  </si>
  <si>
    <t>B_ZZ1 :_: Let_VM21 's_VM22 see_VVI the_AT Da_NP1 Vinci_NP1 Code_NN1 ._.</t>
  </si>
  <si>
    <t>B: Let's watch the Da Vinci Code.</t>
  </si>
  <si>
    <t>B_ZZ1 :_: Let_VM21 's_VM22 watch_VVI the_AT Da_NP1 Vinci_NP1 Code_NN1 ._.</t>
  </si>
  <si>
    <t>I skipped dinner. I'm hungry.</t>
  </si>
  <si>
    <t>夕食を抜いたから、空腹です。</t>
  </si>
  <si>
    <t>I_PPIS1 skipped_VVD dinner_NN1 ._.  I_PPIS1 'm_VBM hungry_JJ ._.</t>
  </si>
  <si>
    <t>A: I'm sorry.</t>
  </si>
  <si>
    <t>ごめんなさい。</t>
  </si>
  <si>
    <t>A_ZZ1 :_: I_PPIS1 'm_VBM sorry_JJ ._.</t>
  </si>
  <si>
    <t>B: It's OK.</t>
  </si>
  <si>
    <t>いいよ。</t>
  </si>
  <si>
    <t>B_ZZ1 :_: It_PPH1 's_VBZ OK._JJ</t>
  </si>
  <si>
    <t>cavity</t>
  </si>
  <si>
    <t>虫歯</t>
  </si>
  <si>
    <t>cavity_NN1</t>
  </si>
  <si>
    <t>How surprising!</t>
  </si>
  <si>
    <t>びっくりした。</t>
  </si>
  <si>
    <t>How_RRQ surprising_JJ !_!</t>
  </si>
  <si>
    <t>A: Let's go to Ikebkuro.</t>
  </si>
  <si>
    <t>池袋に行こうよ。</t>
  </si>
  <si>
    <t>A_ZZ1 :_: Let_VM21 's_VM22 go_VVI to_II Ikebkuro_NP1 ._.</t>
  </si>
  <si>
    <t>B: That's a nice idea.</t>
  </si>
  <si>
    <t>いいよ（いい考えね）。</t>
  </si>
  <si>
    <t>B_ZZ1 :_: That_DD1 's_VBZ a_AT1 nice_JJ idea_NN1 ._.</t>
  </si>
  <si>
    <t>hair tie</t>
  </si>
  <si>
    <t>髪を結んでいるもの</t>
  </si>
  <si>
    <t>hair_NN1 tie_NN1</t>
  </si>
  <si>
    <t>hairpin</t>
  </si>
  <si>
    <t>ヘアピン（髪どめ）</t>
  </si>
  <si>
    <t>hairpin_NN1</t>
  </si>
  <si>
    <t>hairclip</t>
  </si>
  <si>
    <t>ヘアクリップ</t>
  </si>
  <si>
    <t>hairclip_NN1</t>
  </si>
  <si>
    <t>A: How do you spell ‘test’ in English?</t>
  </si>
  <si>
    <t>テストを英語ではどうつづるのですか。</t>
  </si>
  <si>
    <t>A_ZZ1 :_: How_RRQ do_VD0 you_PPY spell_VVI test_NN1 in_II English_NN1 ?_?</t>
  </si>
  <si>
    <t>B: T-E-S-T.</t>
  </si>
  <si>
    <t>T-E-S-Tです。</t>
  </si>
  <si>
    <t>B_ZZ1 :_: T-E-S-T_VV0 ._.</t>
  </si>
  <si>
    <t>A: How do I say ピアノ in English?</t>
  </si>
  <si>
    <t>ピアノを英語ではどういいますか。</t>
  </si>
  <si>
    <t>A_ZZ1 :_: How_RRQ do_VD0 I_PPIS1 say_VVI in_II English_NN1 ?_?</t>
  </si>
  <si>
    <t>B: Piano.</t>
  </si>
  <si>
    <t>Pianoです。</t>
  </si>
  <si>
    <t>B_ZZ1 :_: Piano_NN1 ._.</t>
  </si>
  <si>
    <t>A: What day is the test?</t>
  </si>
  <si>
    <t>テストは何曜日。</t>
  </si>
  <si>
    <t>A_ZZ1 :_: What_DDQ day_NNT1 is_VBZ the_AT test_NN1 ?_?</t>
  </si>
  <si>
    <t>B: It’s today. (It’s tomorrow.)</t>
  </si>
  <si>
    <t>今日です。（明日です。）</t>
  </si>
  <si>
    <t>B_ZZ1 :_: Its_APPGE today_RT ._.  (_( Its_APPGE tomorrow_RT ._. )_)</t>
  </si>
  <si>
    <t>Let’s practice for the PE test.</t>
  </si>
  <si>
    <t>体育のテスト勉強しよう。</t>
  </si>
  <si>
    <t>Lets_VVZ practice_NN1 for_IF the_AT PE_NN1 test_NN1 ._.</t>
  </si>
  <si>
    <t>Let’s practice for the singing test.</t>
  </si>
  <si>
    <t>歌のテスト準備をしよう。</t>
  </si>
  <si>
    <t>Lets_VVZ practice_NN1 for_IF the_AT singing_NN1 test_NN1 ._.</t>
  </si>
  <si>
    <t>Let’s study for the English test.</t>
  </si>
  <si>
    <t>英語のテスト勉強しよう。</t>
  </si>
  <si>
    <t>Lets_VVZ study_NN1 for_IF the_AT English_JJ test_NN1 ._.</t>
  </si>
  <si>
    <t>The test is from page two to ten.</t>
  </si>
  <si>
    <t>テストの範囲は2ページから10ページまでです。</t>
  </si>
  <si>
    <t>The_AT test_NN1 is_VBZ from_II page_NN1 two_MC to_II ten_MC ._.</t>
  </si>
  <si>
    <t>The test covers page two to ten.</t>
  </si>
  <si>
    <t>The_AT test_NN1 covers_VVZ page_NN1 two_MC to_II ten_MC ._.</t>
  </si>
  <si>
    <t>a PE test</t>
  </si>
  <si>
    <t>体育のテスト</t>
  </si>
  <si>
    <t>a_AT1 PE_NN1 test_VV0</t>
  </si>
  <si>
    <t>a science test</t>
  </si>
  <si>
    <t>理科のテスト</t>
  </si>
  <si>
    <t>a_AT1 science_NN1 test_VV0</t>
  </si>
  <si>
    <t>a history test</t>
  </si>
  <si>
    <t>歴史のテスト</t>
  </si>
  <si>
    <t>a_AT1 history_NN1 test_VV0</t>
  </si>
  <si>
    <t>a geography test</t>
  </si>
  <si>
    <t>地理のテスト</t>
  </si>
  <si>
    <t>a_AT1 geography_NN1 test_NN1</t>
  </si>
  <si>
    <t>I'm sorry. I finished my study.</t>
  </si>
  <si>
    <t>悪いけど、ぼくの勉強は終わったよ。</t>
  </si>
  <si>
    <t>I_PPIS1 'm_VBM sorry_JJ ._.  I_PPIS1 finished_VVD my_APPGE study_NN1 ._.</t>
  </si>
  <si>
    <t>I want to study alone!</t>
  </si>
  <si>
    <t>ぼく一人で勉強したいんだ。</t>
  </si>
  <si>
    <t>I_PPIS1 want_VV0 to_TO study_VVI alone_RR !_!</t>
  </si>
  <si>
    <t>A: I'm sick.</t>
  </si>
  <si>
    <t>ぼく具合が悪いんだ。</t>
  </si>
  <si>
    <t xml:space="preserve"> A_ZZ1 :_: I_PPIS1 'm_VBM sick_JJ ._.</t>
  </si>
  <si>
    <t>B: Are you OK? Take care.</t>
  </si>
  <si>
    <t>大丈夫。お大事に。</t>
  </si>
  <si>
    <t>B_ZZ1 :_: Are_VBR you_PPY OK_JJ ?_?  Take_VV0 care_NN1 ._.</t>
  </si>
  <si>
    <t>You should skip school.</t>
  </si>
  <si>
    <t>学校を休んだ方がいいよ。</t>
  </si>
  <si>
    <t>You_PPY should_VM skip_VVI school_NN1 ._.</t>
  </si>
  <si>
    <t>I'm going to a piano lesson.</t>
  </si>
  <si>
    <t>ピアノのレッスンに行くところです。</t>
  </si>
  <si>
    <t>I_PPIS1 'm_VBM going_VVG to_II a_AT1 piano_NN1 lesson_NN1 ._.</t>
  </si>
  <si>
    <t>I'm sorry! The test is starting now!</t>
  </si>
  <si>
    <t>悪いけど。テストは始まっているよ。</t>
  </si>
  <si>
    <t>I_PPIS1 'm_VBM sorry_JJ !_!  The_AT test_NN1 is_VBZ starting_VVG now_RT !_!</t>
  </si>
  <si>
    <t>I'm late for soccer practice.</t>
  </si>
  <si>
    <t>サッカーの練習に遅れちゃうよ。</t>
  </si>
  <si>
    <t>I_PPIS1 'm_VBM late_JJ for_IF soccer_NN1 practice_NN1 ._.</t>
  </si>
  <si>
    <t>Well done!</t>
  </si>
  <si>
    <t>よかったよ。</t>
  </si>
  <si>
    <t>Well_RR done_VDN !_!</t>
  </si>
  <si>
    <t>It can't be helped.</t>
  </si>
  <si>
    <t>仕方ないよ。</t>
  </si>
  <si>
    <t>It_PPH1 ca_VM n't_XX be_VBI helped_VVN ._.</t>
  </si>
  <si>
    <t>A: What day is the math test on?</t>
  </si>
  <si>
    <t>数学のテストは何曜日ですか。</t>
  </si>
  <si>
    <t>A_ZZ1 :_: What_DDQ day_NNT1 is_VBZ the_AT math_NN1 test_VV0 on_RP ?_?</t>
  </si>
  <si>
    <t>B: It's on Thursday.</t>
  </si>
  <si>
    <t>木曜日です。</t>
  </si>
  <si>
    <t>B_ZZ1 :_: It_PPH1 's_VBZ on_II Thursday_NPD1 ._.</t>
  </si>
  <si>
    <t>A: OK. I give up on the test.</t>
  </si>
  <si>
    <t>あっそう。テストあきらめるよ。</t>
  </si>
  <si>
    <t>A_ZZ1 :_: OK_RR ._.  I_PPIS1 give_VV0 up_RP on_II the_AT test_NN1 ._.</t>
  </si>
  <si>
    <t>B: Never give up. Never!</t>
  </si>
  <si>
    <t>あきらめちゃだめだよ。絶対だめ！</t>
  </si>
  <si>
    <t>B_ZZ1 :_: Never_RR give_VV0 up_RP ._.  Never_RR !_!</t>
  </si>
  <si>
    <t>A: When is the math test?</t>
  </si>
  <si>
    <t>数学のテストはいつですか。</t>
  </si>
  <si>
    <t>A_ZZ1 :_: When_RRQ is_VBZ the_AT math_NN1 test_NN1 ?_?</t>
  </si>
  <si>
    <t>B: I'm sorry. The test is finished!</t>
  </si>
  <si>
    <t>残念だけど、テストは終わったよ。</t>
  </si>
  <si>
    <t>B_ZZ1 :_: I_PPIS1 'm_VBM sorry_JJ ._.  The_AT test_NN1 is_VBZ finished_VVN !_!</t>
  </si>
  <si>
    <t>faking an illness</t>
  </si>
  <si>
    <t>仮病</t>
  </si>
  <si>
    <t>faking_VVG an_AT1 illness_NN1</t>
  </si>
  <si>
    <t>He's faking an illness.</t>
  </si>
  <si>
    <t>彼は仮病を使っています。</t>
  </si>
  <si>
    <t>He_PPHS1 's_VBZ faking_VVG an_AT1 illness_NN1 ._.</t>
  </si>
  <si>
    <t>timetable</t>
  </si>
  <si>
    <t>時間割</t>
  </si>
  <si>
    <t>timetable_NN1</t>
  </si>
  <si>
    <t>I'm going (back) home.</t>
  </si>
  <si>
    <t>家に帰るところです。</t>
  </si>
  <si>
    <t>I_PPIS1 'm_VBM going_VVG (_( back_NN1 )_) home_RL ._.</t>
  </si>
  <si>
    <t>I'm going to a swimming lesson.</t>
  </si>
  <si>
    <t>スイミングに行くところです。</t>
  </si>
  <si>
    <t>I_PPIS1 'm_VBM going_VVG to_II a_AT1 swimming_NN1 lesson_NN1 ._.</t>
  </si>
  <si>
    <t>Come back.</t>
  </si>
  <si>
    <t>戻っておいで。</t>
  </si>
  <si>
    <t>Come_VV0 back_RP ._.</t>
  </si>
  <si>
    <t>Wait, wait!</t>
  </si>
  <si>
    <t>待って、待ってったら。</t>
  </si>
  <si>
    <t>Wait_VV0 ,_, wait_VV0 !_!</t>
  </si>
  <si>
    <t>I often perform ballet.</t>
  </si>
  <si>
    <t>私はしばしばバレーをします。</t>
  </si>
  <si>
    <t>I_PPIS1 often_RR perform_VV0 ballet_NN1 ._.</t>
  </si>
  <si>
    <t>I often practice ballet.</t>
  </si>
  <si>
    <t>私はしばしばバレーの練習をします。</t>
  </si>
  <si>
    <t>I_PPIS1 often_RR practice_NN1 ballet_NN1 ._.</t>
  </si>
  <si>
    <t>I'm in the basketball club.</t>
  </si>
  <si>
    <t>私はバスケットクラブに入っています。</t>
  </si>
  <si>
    <t>I_PPIS1 'm_VBM in_II the_AT basketball_NN1 club_NN1 ._.</t>
  </si>
  <si>
    <t>an electric organ</t>
  </si>
  <si>
    <t>エレクトーン</t>
  </si>
  <si>
    <t>an_AT1 electric_JJ organ_NN1</t>
  </si>
  <si>
    <t>the Yakult Swallows</t>
  </si>
  <si>
    <t>ヤクルト（野球のチーム名）</t>
  </si>
  <si>
    <t>the_AT Yakult_NN1 Swallows_VVZ</t>
  </si>
  <si>
    <t>I like ramen noodles.</t>
  </si>
  <si>
    <t>私はラーメンが好きです。</t>
  </si>
  <si>
    <t>I_PPIS1 like_VV0 ramen_NN2 noodles_VVZ ._.</t>
  </si>
  <si>
    <t>Lupin the third</t>
  </si>
  <si>
    <t>ルパン三世</t>
  </si>
  <si>
    <t>Lupin_NN1 the_AT third_MD</t>
  </si>
  <si>
    <t>a detective story</t>
  </si>
  <si>
    <t>探偵物語</t>
  </si>
  <si>
    <t>a_AT1 detective_NN1 story_NN1</t>
  </si>
  <si>
    <t>I'm cheering England.</t>
  </si>
  <si>
    <t>私はイングランドのチームを応援しています。</t>
  </si>
  <si>
    <t xml:space="preserve"> I_PPIS1 'm_VBM cheering_VVG England_NP1 ._.</t>
  </si>
  <si>
    <t>I'm cheering Ukraine.</t>
  </si>
  <si>
    <t>私はウクライナのチームを応援しています。</t>
  </si>
  <si>
    <t>I_PPIS1 'm_VBM cheering_VVG Ukraine_NP1 ._.</t>
  </si>
  <si>
    <t>These are toe shoes.</t>
  </si>
  <si>
    <t>これはバレーシューズです。</t>
  </si>
  <si>
    <t>These_DD2 are_VBR toe_NN1 shoes_NN2 ._.</t>
  </si>
  <si>
    <t>These are ballet shoes. I often use them.</t>
  </si>
  <si>
    <t>これはバレーシューズです。私はそれをしばしば使います。</t>
  </si>
  <si>
    <t>These_DD2 are_VBR ballet_NN1 shoes_NN2 ._.  I_PPIS1 often_RR use_VV0 them_PPHO2 ._.</t>
  </si>
  <si>
    <t>I am second grade at igo.</t>
  </si>
  <si>
    <t>私は囲碁が二段です。</t>
  </si>
  <si>
    <t>I_PPIS1 am_VBM second_MD grade_NN1 at_II igo_NN1 ._.</t>
  </si>
  <si>
    <t>I am a black belt in karate.</t>
  </si>
  <si>
    <t>私は空手が初段です。</t>
  </si>
  <si>
    <t>I_PPIS1 am_VBM a_AT1 black_JJ belt_NN1 in_II karate_NN1 ._.</t>
  </si>
  <si>
    <t>This is Mr Children's DVD.</t>
  </si>
  <si>
    <t>これはミスターチルドレンのＣＤです。</t>
  </si>
  <si>
    <t>This_DD1 is_VBZ Mr_NNB Children_NP1 's_GE DVD_NP1 ._.</t>
  </si>
  <si>
    <t>I go to calligraphy class.</t>
  </si>
  <si>
    <t>私は習字に通っています。</t>
  </si>
  <si>
    <t>I_PPIS1 go_VV0 to_II calligraphy_NN1 class_NN1 ._.</t>
  </si>
  <si>
    <t>I am learning calligraphy.</t>
  </si>
  <si>
    <t>私は習字を習っています。</t>
  </si>
  <si>
    <t>I_PPIS1 am_VBM learning_VVG calligraphy_NN1 ._.</t>
  </si>
  <si>
    <t>track and field club</t>
  </si>
  <si>
    <t>陸上部</t>
  </si>
  <si>
    <t>track_NN1 and_CC field_NN1 club_NN1</t>
  </si>
  <si>
    <t>These are my goggles.</t>
  </si>
  <si>
    <t>これは私のゴーグルです。</t>
  </si>
  <si>
    <t>These_DD2 are_VBR my_APPGE goggles_NN2 ._.</t>
  </si>
  <si>
    <t>I have tropical fish.</t>
  </si>
  <si>
    <t>私は熱帯魚を飼っています。</t>
  </si>
  <si>
    <t>I_PPIS1 have_VH0 tropical_JJ fish_NN ._.</t>
  </si>
  <si>
    <t>I like Totoro the best (out) of all the characters.</t>
  </si>
  <si>
    <t>私は登場人物（のうちで）ではトトロが一番好きです。</t>
  </si>
  <si>
    <t>I_PPIS1 like_VV0 Totoro_NN1 the_AT best_JJT (_( out_RP )_) of_IO all_DB the_AT characters_NN2 ._.</t>
  </si>
  <si>
    <t>My favorite character is Totoro.</t>
  </si>
  <si>
    <t>私の大好きなキャラクター（登場人物）はトトロです。</t>
  </si>
  <si>
    <t>My_APPGE favorite_JJ character_NN1 is_VBZ Totoro_NP1 ._.</t>
  </si>
  <si>
    <t>The best character is Totoro.</t>
  </si>
  <si>
    <t>一番（のお気に入り、登場人物、キャラクター）はトトロです。</t>
  </si>
  <si>
    <t>The_AT best_JJT character_NN1 is_VBZ Totoro_NP1 ._.</t>
  </si>
  <si>
    <t>I like rakugo, it is a type of Japanese comedy.</t>
  </si>
  <si>
    <t>私は落語が好きで、落語は日本のコメディの一つです。</t>
  </si>
  <si>
    <t>I_PPIS1 like_VV0 rakugo_NN1 ,_, it_PPH1 is_VBZ a_AT1 type_NN1 of_IO Japanese_JJ comedy_NN1 ._.</t>
  </si>
  <si>
    <t>Rakugo is a traditional form of Japanese comedy.</t>
  </si>
  <si>
    <t>落語は日本のコメディの一つの伝統です。</t>
  </si>
  <si>
    <t>Rakugo_NN1 is_VBZ a_AT1 traditional_JJ form_NN1 of_IO Japanese_JJ comedy_NN1 ._.</t>
  </si>
  <si>
    <t>Rakugo is a type of "sit-down" comedy.</t>
  </si>
  <si>
    <t>落語は座って行うコメディの一つです。</t>
  </si>
  <si>
    <t>Rakugo_NN1 is_VBZ a_AT1 type_NN1 of_IO "_" sit-down_JJ "_" comedy_NN1 ._.</t>
  </si>
  <si>
    <t>I like rakugo. It is a special type of Japanese comedy.</t>
  </si>
  <si>
    <t>私は落語が好きです。落語は日本のコメディの特別なものです。</t>
  </si>
  <si>
    <t>I_PPIS1 like_VV0 rakugo_NN1 ._.  It_PPH1 is_VBZ a_AT1 special_JJ type_NN1 of_IO Japanese_JJ comedy_NN1 ._.</t>
  </si>
  <si>
    <t>How many T-shirts did you buy?</t>
  </si>
  <si>
    <t>Tシャツを何枚買いましたか。</t>
  </si>
  <si>
    <t>How_RGQ many_DA2 T-shirts_NN2 did_VDD you_PPY buy_VVI ?_?</t>
  </si>
  <si>
    <t>How many hours were you at Karaoke?</t>
  </si>
  <si>
    <t>カラオケには何時間いましたか。</t>
  </si>
  <si>
    <t>How_RGQ many_DA2 hours_NNT2 were_VBDR you_PPY at_II Karaoke_NN1 ?_?</t>
  </si>
  <si>
    <t>How long have you played piano?</t>
  </si>
  <si>
    <t>どのくらいピアノを弾いていましたか。</t>
  </si>
  <si>
    <t>How_RGQ long_RR have_VH0 you_PPY played_VVN piano_NN1 ?_?</t>
  </si>
  <si>
    <t>How many minutes did you play in the basketball game?</t>
  </si>
  <si>
    <t>バスケットをどのくらい（何分ぐらい）やっていましたか。</t>
  </si>
  <si>
    <t>How_RGQ many_DA2 minutes_NNT2 did_VDD you_PPY play_VVI in_II the_AT basketball_NN1 game_NN1 ?_?</t>
  </si>
  <si>
    <t>Did you watch the Soccer World Cup?</t>
  </si>
  <si>
    <t>サッカーのワールドカップを見ましたか。</t>
  </si>
  <si>
    <t>Did_VDD you_PPY watch_VVI the_AT Soccer_NN1 World_NN1 Cup_NN1 ?_?</t>
  </si>
  <si>
    <t>Which team do you like?</t>
  </si>
  <si>
    <t>どのチームが好きですか。</t>
  </si>
  <si>
    <t>Which_DDQ team_NN1 do_VD0 you_PPY like_VVI ?_?</t>
  </si>
  <si>
    <t>Which team do you think will win the World Cup?</t>
  </si>
  <si>
    <t>どのチームがワールドカップで勝つと思いますか。</t>
  </si>
  <si>
    <t>Which_DDQ team_NN1 do_VD0 you_PPY think_VVI will_VM win_VVI the_AT World_NN1 Cup_NN1 ?_?</t>
  </si>
  <si>
    <t>Which team will win the World Cup?</t>
  </si>
  <si>
    <t>どのチームがワールドカップで勝つでしょうか。</t>
  </si>
  <si>
    <t>Which_DDQ team_NN1 will_VM win_VVI the_AT World_NN1 Cup_NN1 ?_?</t>
  </si>
  <si>
    <t>Which team do you think will win the Final?</t>
  </si>
  <si>
    <t>どのチームが優勝する（決勝で勝つ）と思いますか。</t>
  </si>
  <si>
    <t>Which_DDQ team_NN1 do_VD0 you_PPY think_VVI will_VM win_VVI the_AT Final_NN1 ?_?</t>
  </si>
  <si>
    <t>Which team will win the Final?</t>
  </si>
  <si>
    <t>どのチームが優勝する（決勝で勝つ）でしょうか。</t>
  </si>
  <si>
    <t>Which_DDQ team_NN1 will_VM win_VVI the_AT Final_NN1 ?_?</t>
  </si>
  <si>
    <t>Which team do you support?</t>
  </si>
  <si>
    <t>どのチームを応援していますか。</t>
  </si>
  <si>
    <t>Which_DDQ team_NN1 do_VD0 you_PPY support_VVI ?_?</t>
  </si>
  <si>
    <t>Which team do you cheer for?</t>
  </si>
  <si>
    <t>Which_DDQ team_NN1 do_VD0 you_PPY cheer_VVI for_IF ?_?</t>
  </si>
  <si>
    <t>Which team do you root for?</t>
  </si>
  <si>
    <t>Which_DDQ team_NN1 do_VD0 you_PPY root_VVI for_IF ?_?</t>
  </si>
  <si>
    <t>Who do you think is the best player?</t>
  </si>
  <si>
    <t>誰がベストプレーヤーだと思いますか。</t>
  </si>
  <si>
    <t>Who_PNQS do_VD0 you_PPY think_VVI is_VBZ the_AT best_JJT player_NN1 ?_?</t>
  </si>
  <si>
    <t>Who is the best player?</t>
  </si>
  <si>
    <t>誰がベストプレーヤー（一番うまい）ですか。</t>
  </si>
  <si>
    <t>Who_PNQS is_VBZ the_AT best_JJT player_NN1 ?_?</t>
  </si>
  <si>
    <t>Which players do you like?</t>
  </si>
  <si>
    <t>どの選手が好きですか。</t>
  </si>
  <si>
    <t>Which_DDQ players_NN2 do_VD0 you_PPY like_VVI ?_?</t>
  </si>
  <si>
    <t>Who is your favorite player?</t>
  </si>
  <si>
    <t>一番好きな選手は誰ですか。</t>
  </si>
  <si>
    <t>Who_PNQS is_VBZ your_APPGE favorite_JJ player_NN1 ?_?</t>
  </si>
  <si>
    <t>A: What do you think of Japan's team?</t>
  </si>
  <si>
    <t>日本のチームをどう思いますか。</t>
  </si>
  <si>
    <t>A_ZZ1 :_: What_DDQ do_VD0 you_PPY think_VVI of_IO Japan_NP1 's_GE team_NN1 ?_?</t>
  </si>
  <si>
    <t>B: They played poorly.</t>
  </si>
  <si>
    <t>あまりうまくないね。</t>
  </si>
  <si>
    <t>B_ZZ1 :_: They_PPHS2 played_VVD poorly_RR ._.</t>
  </si>
  <si>
    <t>I think Spain are the best team, but Portugal are also very good.</t>
  </si>
  <si>
    <t>スペインがベストチームだけど、ポルトガルもとてもいいと思うね。</t>
  </si>
  <si>
    <t>I_PPIS1 think_VV0 Spain_NP1 are_VBR the_AT best_JJT team_NN1 ,_, but_CCB Portugal_NP1 are_VBR also_RR very_RG good_JJ ._.</t>
  </si>
  <si>
    <t>A: What sports team(s) do you like?</t>
  </si>
  <si>
    <t>あなたはどのスポーツチームが好きですか。</t>
  </si>
  <si>
    <t>A_ZZ1 :_: What_DDQ sports_VVZ team(s)_NN2 do_VD0 you_PPY like_VVI ?_?</t>
  </si>
  <si>
    <t>B: I like Australia('s football team).</t>
  </si>
  <si>
    <t>オーストラリア</t>
  </si>
  <si>
    <t>B_ZZ1 :_: I_PPIS1 like_VV0 Australia(_NP1 's_GE football_NN1 team_NN1 )_) ._.</t>
  </si>
  <si>
    <t>Netherlands</t>
  </si>
  <si>
    <t>オランダ</t>
  </si>
  <si>
    <t>Netherlands_NP1</t>
  </si>
  <si>
    <t>Germany</t>
  </si>
  <si>
    <t>ドイツ</t>
  </si>
  <si>
    <t>Germany_NP1</t>
  </si>
  <si>
    <t>Brazil</t>
  </si>
  <si>
    <t>ブラジル</t>
  </si>
  <si>
    <t>Brazil_NP1</t>
  </si>
  <si>
    <t>Argentina</t>
  </si>
  <si>
    <t>アルゼンチン</t>
  </si>
  <si>
    <t>Argentina_NP1</t>
  </si>
  <si>
    <t>Spain</t>
  </si>
  <si>
    <t>スペイン</t>
  </si>
  <si>
    <t>Spain_NP1</t>
  </si>
  <si>
    <t>Portugal</t>
  </si>
  <si>
    <t>ポルトガル</t>
  </si>
  <si>
    <t>Portugal_NP1</t>
  </si>
  <si>
    <t>Italy</t>
  </si>
  <si>
    <t>イタリア</t>
  </si>
  <si>
    <t xml:space="preserve"> Italy_NP1</t>
  </si>
  <si>
    <t>Mexico</t>
  </si>
  <si>
    <t>メキシコ</t>
  </si>
  <si>
    <t>Mexico_NP1</t>
  </si>
  <si>
    <t>USA</t>
  </si>
  <si>
    <t>アメリカ</t>
  </si>
  <si>
    <t>USA_NP1</t>
  </si>
  <si>
    <t>Czech Republic</t>
  </si>
  <si>
    <t>チェコ</t>
  </si>
  <si>
    <t>Czech_JJ Republic_NN1</t>
  </si>
  <si>
    <t>Croatia</t>
  </si>
  <si>
    <t>クロアチア</t>
  </si>
  <si>
    <t>Croatia_NP1</t>
  </si>
  <si>
    <t>Sweden</t>
  </si>
  <si>
    <t>スウェーデン</t>
  </si>
  <si>
    <t>Sweden_NP1</t>
  </si>
  <si>
    <t>Togo</t>
  </si>
  <si>
    <t>トーゴ</t>
  </si>
  <si>
    <t>Togo_NP1</t>
  </si>
  <si>
    <t>A: What kind of movies do you like?</t>
  </si>
  <si>
    <t>どんな映画が好きですか。</t>
  </si>
  <si>
    <t>A_ZZ1 :_: What_DDQ kind_NN1 of_IO movies_NN2 do_VD0 you_PPY like_VVI ?_?</t>
  </si>
  <si>
    <t>B: I like action movies.</t>
  </si>
  <si>
    <t>アクション映画が好きです。</t>
  </si>
  <si>
    <t>B_ZZ1 :_: I_PPIS1 like_VV0 action_NN1 movies_NN2 ._.</t>
  </si>
  <si>
    <t>B: I like comedies.</t>
  </si>
  <si>
    <t>コメディが好きです。</t>
  </si>
  <si>
    <t>B_ZZ1 :_: I_PPIS1 like_VV0 comedies_NN2 ._.</t>
  </si>
  <si>
    <t>B: I like romance ( or love stories).</t>
  </si>
  <si>
    <t>ロマンス（ラブストーリ）が好きです。</t>
  </si>
  <si>
    <t>B_ZZ1 :_: I_PPIS1 like_VV0 romance_NN1 (_( or_CC love_NN1 stories_NN2 )_) ._.</t>
  </si>
  <si>
    <t>B: I like suspense.</t>
  </si>
  <si>
    <t>サスペンスが好きです。</t>
  </si>
  <si>
    <t>B_ZZ1 :_: I_PPIS1 like_VV0 suspense_NN1 ._.</t>
  </si>
  <si>
    <t>B: I like mysteries.</t>
  </si>
  <si>
    <t>ミステリーが好きです。</t>
  </si>
  <si>
    <t>B_ZZ1 :_: I_PPIS1 like_VV0 mysteries_NN2 ._.</t>
  </si>
  <si>
    <t>B: I like thrillers.</t>
  </si>
  <si>
    <t>スリラー物が好きです。</t>
  </si>
  <si>
    <t>B_ZZ1 :_: I_PPIS1 like_VV0 thrillers_NN2 ._.</t>
  </si>
  <si>
    <t>B: I like science fiction (movies).</t>
  </si>
  <si>
    <t>SFが好きです。</t>
  </si>
  <si>
    <t>B_ZZ1 :_: I_PPIS1 like_VV0 science_NN1 fiction_NN1 (_( movies_NN2 )_) ._.</t>
  </si>
  <si>
    <t>B: I like dramas.</t>
  </si>
  <si>
    <t>ドラマが好きです。</t>
  </si>
  <si>
    <t>B_ZZ1 :_: I_PPIS1 like_VV0 dramas_NN2 ._.</t>
  </si>
  <si>
    <t>A: What kind of music do you like?</t>
  </si>
  <si>
    <t>どんな音楽が好きですか。</t>
  </si>
  <si>
    <t>A_ZZ1 :_: What_DDQ kind_NN1 of_IO music_NN1 do_VD0 you_PPY like_VVI ?_?</t>
  </si>
  <si>
    <t>B: I like jazz.</t>
  </si>
  <si>
    <t>ジャズが好きです。</t>
  </si>
  <si>
    <t>B_ZZ1 :_: I_PPIS1 like_VV0 jazz_NN1 ._.</t>
  </si>
  <si>
    <t>B: I like classical music.</t>
  </si>
  <si>
    <t>クラシックが好きです。</t>
  </si>
  <si>
    <t>B_ZZ1 :_: I_PPIS1 like_VV0 classical_JJ music_NN1 ._.</t>
  </si>
  <si>
    <t>B: I like pop music.</t>
  </si>
  <si>
    <t>ポップスが好きです。</t>
  </si>
  <si>
    <t>B_ZZ1 :_: I_PPIS1 like_VV0 pop_JJ music_NN1 ._.</t>
  </si>
  <si>
    <t>B: I like J-pop.</t>
  </si>
  <si>
    <t>邦楽ヒットソング（Jポップ)が好きです。</t>
  </si>
  <si>
    <t>B_ZZ1 :_: I_PPIS1 like_VV0 J-pop_NN1 ._.</t>
  </si>
  <si>
    <t>B: I like rock music (I like rock 'n' roll).</t>
  </si>
  <si>
    <t>ロックが好きです。</t>
  </si>
  <si>
    <t>B_ZZ1 :_: I_PPIS1 like_VV0 rock_NN1 music_NN1 (_( I_PPIS1 like_VV0 rock_NN1 'n'_CC roll_NN1 )_) ._.</t>
  </si>
  <si>
    <t>B: I like soul music.</t>
  </si>
  <si>
    <t>ソウルミュージックが好きです。</t>
  </si>
  <si>
    <t>B_ZZ1 :_: I_PPIS1 like_VV0 soul_NN1 music_NN1 ._.</t>
  </si>
  <si>
    <t>B: I like gospel.</t>
  </si>
  <si>
    <t>ゴスペルが好きです。</t>
  </si>
  <si>
    <t>B_ZZ1 :_: I_PPIS1 like_VV0 gospel_NN1 ._.</t>
  </si>
  <si>
    <t>B: I like country (music).</t>
  </si>
  <si>
    <t>カントリーミュージックが好きです。</t>
  </si>
  <si>
    <t>B_ZZ1 :_: I_PPIS1 like_VV0 country_NN1 (_( music_NN1 )_) ._.</t>
  </si>
  <si>
    <t>B: I like hip hop. (I like rap.)</t>
  </si>
  <si>
    <t>ヒップホップが好きです。ラップが好きです。</t>
  </si>
  <si>
    <t>B_ZZ1 :_: I_PPIS1 like_VV0 hip_NN1 hop_NN1 ._.  (_( I_PPIS1 like_VV0 rap_NN1 ._. )_)</t>
  </si>
  <si>
    <t>B: I like dance music.</t>
  </si>
  <si>
    <t>ダンスの曲が好きです。</t>
  </si>
  <si>
    <t>B_ZZ1 :_: I_PPIS1 like_VV0 dance_NN1 music_NN1 ._.</t>
  </si>
  <si>
    <t>B: I like techno.</t>
  </si>
  <si>
    <t>テクノが好きです。</t>
  </si>
  <si>
    <t>B_ZZ1 :_: I_PPIS1 like_VV0 techno_NN1 ._.</t>
  </si>
  <si>
    <t>I watched a movie. (= I watched a movie at home.)</t>
  </si>
  <si>
    <t>わたしは映画を見ました。</t>
  </si>
  <si>
    <t>I_PPIS1 watched_VVD a_AT1 movie_NN1 ._.  (_( =_FO I_ZZ1 watched_VVD a_AT1 movie_NN1 at_II home_NN1 ._. )_)</t>
  </si>
  <si>
    <t>I saw a movie. (=I watched a movie in a theater.)</t>
  </si>
  <si>
    <t>I_PPIS1 saw_VVD a_AT1 movie_NN1 ._.  (_( =I_FO watched_VVD a_AT1 movie_NN1 in_II a_AT1 theater_NN1 ._. )_)</t>
  </si>
  <si>
    <t>I saw (watch) a movie on TV last night.</t>
  </si>
  <si>
    <t>わたしは昨晩テレビで映画を見ました。</t>
  </si>
  <si>
    <t>I_PPIS1 saw_VVD (_( watch_NN1 )_) a_AT1 movie_NN1 on_II TV_NN1 last_MD night_NNT1 ._.</t>
  </si>
  <si>
    <t>A: I went to the movies. (=I saw a movie in the (a) theater.)</t>
  </si>
  <si>
    <t>私は映画に行きました。</t>
  </si>
  <si>
    <t>A_ZZ1 :_: I_PPIS1 went_VVD to_II the_AT movies_NN2 ._.  (_( =I_FO saw_VVD a_AT1 movie_NN1 in_II the_AT (_( a_ZZ1 )_) theater_NN1 ._. )_)</t>
  </si>
  <si>
    <t>B: What did you see? ( × What did you watch?)</t>
  </si>
  <si>
    <t>何を見たの。</t>
  </si>
  <si>
    <t>B_ZZ1 :_: What_DDQ did_VDD you_PPY see_VVI ?_?  (_( ×　What_DDQ did_VDD you_PPY watch_VVI ?_? )_)</t>
  </si>
  <si>
    <t>A: I saw Dororo.</t>
  </si>
  <si>
    <t>わたしはどろろを見ました。</t>
  </si>
  <si>
    <t>A_ZZ1 :_: I_PPIS1 saw_VVD Dororo_NP1 ._.</t>
  </si>
  <si>
    <t>A: I rented a movie last night.</t>
  </si>
  <si>
    <t>わたしは昨晩映画を借りました。</t>
  </si>
  <si>
    <t>A_ZZ1 :_: I_PPIS1 rented_VVD a_AT1 movie_NN1 last_MD night_NNT1 ._.</t>
  </si>
  <si>
    <t>B: What did you watch (see)?</t>
  </si>
  <si>
    <t>B_ZZ1 :_: What_DDQ did_VDD you_PPY watch_VVI (_( see_VV0 )_) ?_?</t>
  </si>
  <si>
    <t>A: Superman Returns.</t>
  </si>
  <si>
    <t>スーパーマン リターンズ。</t>
  </si>
  <si>
    <t>A_ZZ1 :_: Superman_NP1 Returns_VVZ ._.</t>
  </si>
  <si>
    <t>I put a song on MD.</t>
  </si>
  <si>
    <t>MDに歌を録音しました。</t>
  </si>
  <si>
    <t>I_PPIS1 put_VV0 a_AT1 song_NN1 on_II MD_NN1 ._.</t>
  </si>
  <si>
    <t>I recorded a song on MD.</t>
  </si>
  <si>
    <t>I_PPIS1 recorded_VVD a_AT1 song_NN1 on_II MD_NN1 ._.</t>
  </si>
  <si>
    <t>I recorded a song with my MD player.</t>
  </si>
  <si>
    <t>I_PPIS1 recorded_VVD a_AT1 song_NN1 with_IW my_APPGE MD_NN1 player_NN1 ._.</t>
  </si>
  <si>
    <t>I recorded a song with my MD recorder.</t>
  </si>
  <si>
    <t>I_PPIS1 recorded_VVD a_AT1 song_NN1 with_IW my_APPGE MD_NN1 recorder_NN1 ._.</t>
  </si>
  <si>
    <t>I played with my little brothers.</t>
  </si>
  <si>
    <t>弟たちと遊びました。</t>
  </si>
  <si>
    <t>I_PPIS1 played_VVD with_IW my_APPGE little_JJ brothers_NN2 ._.</t>
  </si>
  <si>
    <t>I'm going to see Mr Children Live.</t>
  </si>
  <si>
    <t>私はミスチルのライブに行くつもりです。</t>
  </si>
  <si>
    <t>I_PPIS1 'm_VBM going_VVGK to_TO see_VVI Mr_NNB Children_NP1 Live_VV0 ._.</t>
  </si>
  <si>
    <t>I'm going to see Mr Children Live in concert.</t>
  </si>
  <si>
    <t>私はミスチルのライブコンサートに行くつもりです。</t>
  </si>
  <si>
    <t>I_PPIS1 'm_VBM going_VVGK to_TO see_VVI Mr_NNB Children_NP1 Live_VV0 in_II concert_NN1 ._.</t>
  </si>
  <si>
    <t>I saw Mr Children's live performance. (× the live of Mr Children)</t>
  </si>
  <si>
    <t>私はミスチルのライブに行きました。</t>
  </si>
  <si>
    <t>I_PPIS1 saw_VVD Mr_NNB Children_NP1 's_GE live_JJ performance_NN1 ._.  (_(　×　the_AT live_JJ of_IO Mr_NNB Children_NP1 )_)</t>
  </si>
  <si>
    <t>I was afraid the plane would crash.</t>
  </si>
  <si>
    <t>私は飛行機が落ちるか心配だった。</t>
  </si>
  <si>
    <t xml:space="preserve"> I_PPIS1 was_VBDZ afraid_JJ the_AT plane_NN1 would_VM crash_VVI ._.</t>
  </si>
  <si>
    <t>I watched high school soccer games on TV.</t>
  </si>
  <si>
    <t>私は高校のサッカーの試合をテレビで見ました。</t>
  </si>
  <si>
    <t>I_PPIS1 watched_VVD high_JJ school_NN1 soccer_NN1 games_NN2 on_II TV_NN1 ._.</t>
  </si>
  <si>
    <t>I drew (chose) my fortune slip. I got the best one. (I drew the best one. I drew the worst one.)</t>
  </si>
  <si>
    <t>おみくじを引いて大吉が出た。大凶が出た。</t>
  </si>
  <si>
    <t>I_PPIS1 drew_VVD (_( chose_VVD )_) my_APPGE fortune_NN1 slip_NN1 ._.  I_PPIS1 got_VVD the_AT best_JJT one_PN1 ._.  (_( I_PPIS1 drew_VVD the_AT best_JJT one_PN1 ._.  I_PPIS1 drew_VVD the_AT worst_JJT one_PN1 ._. )_)</t>
  </si>
  <si>
    <t>I went to Meijijingu on New Year's Day.</t>
  </si>
  <si>
    <t>私は明治神宮に初詣でに行きました。</t>
  </si>
  <si>
    <t>I_PPIS1 went_VVD to_II Meijijingu_NP1 on_II New_JJ Year_NNT1 's_GE Day_NNT1 ._.</t>
  </si>
  <si>
    <t>I visited Meijijingu on New Year's Day.</t>
  </si>
  <si>
    <t>I_PPIS1 visited_VVD Meijijingu_NP1 on_II New_JJ Year_NNT1 's_GE Day_NNT1 ._.</t>
  </si>
  <si>
    <t>Let's go bowling.</t>
  </si>
  <si>
    <t>ボーリングに行こう。</t>
  </si>
  <si>
    <t>Let_VM21 's_VM22 go_VVI bowling_NN1 ._.</t>
  </si>
  <si>
    <t>We went bowling.</t>
  </si>
  <si>
    <t>私たちはボーリングに行きました。</t>
  </si>
  <si>
    <t>We_PPIS2 went_VVD bowling_NN1 ._.</t>
  </si>
  <si>
    <t>I enjoyed bowling.</t>
  </si>
  <si>
    <t>ボーリング楽しかった。</t>
  </si>
  <si>
    <t>I_PPIS1 enjoyed_VVD bowling_NN1 ._.</t>
  </si>
  <si>
    <t>He is good at bowling.</t>
  </si>
  <si>
    <t>彼はボーリングが得意です。</t>
  </si>
  <si>
    <t>He_PPHS1 is_VBZ good_JJ at_II bowling_NN1 ._.</t>
  </si>
  <si>
    <t>He is a good bowler.</t>
  </si>
  <si>
    <t>彼はボーリングが上手です。</t>
  </si>
  <si>
    <t>He_PPHS1 is_VBZ a_AT1 good_JJ bowler_NN1 ._.</t>
  </si>
  <si>
    <t>A: How many games did you play?</t>
  </si>
  <si>
    <t>何ゲームした？</t>
  </si>
  <si>
    <t>A_ZZ1 :_: How_RGQ many_DA2 games_NN2 did_VDD you_PPY play_VVI ?_?</t>
  </si>
  <si>
    <t>B: I played three games. My scores were very high.</t>
  </si>
  <si>
    <t>３ゲームした。僕のスコアはとても高かったよ。</t>
  </si>
  <si>
    <t>B_ZZ1 :_: I_PPIS1 played_VVD three_MC games_NN2 ._.  My_APPGE scores_NN2 were_VBDR very_RG high_JJ ._.</t>
  </si>
  <si>
    <t>I played video games with my friends.</t>
  </si>
  <si>
    <t>友だちとゲームをしました。</t>
  </si>
  <si>
    <t>I_PPIS1 played_VVD video_NN1 games_NN2 with_IW my_APPGE friends_NN2 ._.</t>
  </si>
  <si>
    <t>I got a new game.</t>
  </si>
  <si>
    <t>新しいゲームを買いました。</t>
  </si>
  <si>
    <t>I_PPIS1 got_VVD a_AT1 new_JJ game_NN1 ._.</t>
  </si>
  <si>
    <t>I got a PlayStation (portable console).</t>
  </si>
  <si>
    <t>プレイステーションを買いました。（× I got a playstation hardware.）</t>
  </si>
  <si>
    <t>I_PPIS1 got_VVD a_AT1 PlayStation_NN1 (_( portable_JJ console_NN1 )_) ._.</t>
  </si>
  <si>
    <t>I want to talk more about movies.</t>
  </si>
  <si>
    <t>映画についてもっと話を広げたかった。</t>
  </si>
  <si>
    <t>I_PPIS1 want_VV0 to_TO talk_VVI more_RRR about_II movies_NN2 ._.</t>
  </si>
  <si>
    <t>I couldn't get much money on New Year's Day.</t>
  </si>
  <si>
    <t>お年玉をあまりもらえなかった。</t>
  </si>
  <si>
    <t>I_PPIS1 could_VM n't_XX get_VVI much_DA1 money_NN1 on_II New_JJ Year_NNT1 's_GE Day_NNT1 ._.</t>
  </si>
  <si>
    <t>The people in the movie were cool.</t>
  </si>
  <si>
    <t>その映画に出ていた人たちはかっこよかったです。</t>
  </si>
  <si>
    <t>The_AT people_NN in_II the_AT movie_NN1 were_VBDR cool_JJ ._.</t>
  </si>
  <si>
    <t>I had a difficult (hard) time with my homework.</t>
  </si>
  <si>
    <t>宿題大変だった。</t>
  </si>
  <si>
    <t>I_PPIS1 had_VHD a_AT1 difficult_JJ (_( hard_RR )_) time_VV0 with_IW my_APPGE homework_NN1 ._.</t>
  </si>
  <si>
    <t>My favorite singers were in the red white song contest.</t>
  </si>
  <si>
    <t>好きな歌手が紅白歌合戦に出ていました。</t>
  </si>
  <si>
    <t>My_APPGE favorite_JJ singers_NN2 were_VBDR in_II the_AT red_JJ white_JJ song_NN1 contest_NN1 ._.</t>
  </si>
  <si>
    <t>I heard the news of Saddam Hussein's execution.</t>
  </si>
  <si>
    <t>サダムフセインが死刑になったニュースを聞いた。</t>
  </si>
  <si>
    <t>I_PPIS1 heard_VVD the_AT news_NN1 of_IO Saddam_NP1 Hussein_NP1 's_GE execution_NN1 ._.</t>
  </si>
  <si>
    <t>I can swim (the) backstroke for fifty meters.</t>
  </si>
  <si>
    <t>私は背泳ぎで５０メートル泳ぐことができます。</t>
  </si>
  <si>
    <t>I_PPIS1 can_VM swim_VVI (_( the_AT )_) backstroke_VV0 for_IF fifty_MC meters_NN2 ._.</t>
  </si>
  <si>
    <t>I can swim (the) breaststroke for fifty meters.</t>
  </si>
  <si>
    <t>私は平泳ぎで５０メートル泳ぐことができます。</t>
  </si>
  <si>
    <t>I_PPIS1 can_VM swim_VVI (_( the_AT )_) breaststroke_VV0 for_IF fifty_MC meters_NN2 ._.</t>
  </si>
  <si>
    <t>I rented a DVD from Tsutaya.</t>
  </si>
  <si>
    <t>わたしはツタヤでDVDを借りました。</t>
  </si>
  <si>
    <t>I_PPIS1 rented_VVD a_AT1 DVD_NP1 from_II Tsutaya_NP1 ._.</t>
  </si>
  <si>
    <t>Truth always wins.</t>
  </si>
  <si>
    <t>真実はいつでも勝つ</t>
  </si>
  <si>
    <t>Truth_NN1 always_RR wins_VVZ ._.</t>
  </si>
  <si>
    <t>My room smells bad if I don't clean it.</t>
  </si>
  <si>
    <t>私の部屋はそうしないとくさくなってしまいます</t>
  </si>
  <si>
    <t>My_APPGE room_NN1 smells_VVZ bad_JJ if_CS I_PPIS1 do_VD0 n't_XX clean_VVI it_PPH1 ._.</t>
  </si>
  <si>
    <t>My soccer shoes have a hole.</t>
  </si>
  <si>
    <t>スパイクに穴があいてしまったので</t>
  </si>
  <si>
    <t>My_APPGE soccer_NN1 shoes_NN2 have_VH0 a_AT1 hole_NN1 ._.</t>
  </si>
  <si>
    <t>Thanks to Mr Nishimura, I think I became a better player. Or Mr Nishimura (really) helped me become a better player. Or Mr Nishimura helped me a lot to become a better player.</t>
  </si>
  <si>
    <t>西村君に教えてもらって、少しはうまくなったような気がしました。</t>
  </si>
  <si>
    <t>Thanks_II21 to_II22 Mr_NNB Nishimura_NP1 ,_, I_PPIS1 think_VV0 I_PPIS1 became_VVD a_AT1 better_JJR player_NN1 ._.  Or_CC Mr_NNB Nishimura_NP1 (_( really_RR )_) helped_VVD me_PPIO1 become_VVI a_AT1 better_JJR player_NN1 ._.  Or_CC Mr_NNB Nishimura_NP1 help</t>
  </si>
  <si>
    <t>Drawing (or Making) a weather map wasn't much fun because my hand got tired.</t>
  </si>
  <si>
    <t>天気図を書くことは、あまり面白いことではなく、面倒だった。</t>
  </si>
  <si>
    <t>Drawing_NN1 (_( or_CC Making_VVG )_) a_AT1 weather_NN1 map_NN1 was_VBDZ n't_XX much_DA1 fun_NN1 because_CS my_APPGE hand_NN1 got_VVD tired_JJ ._.</t>
  </si>
  <si>
    <t>My cousin will get married in April.</t>
  </si>
  <si>
    <t>「私のいとこは４月に結婚します。」</t>
  </si>
  <si>
    <t>My_APPGE cousin_NN1 will_VM get_VVI married_VVN in_II April_NPM1 ._.</t>
  </si>
  <si>
    <t>I made a weather map.</t>
  </si>
  <si>
    <t>天気図を書いた。</t>
  </si>
  <si>
    <t>I_PPIS1 made_VVD a_AT1 weather_NN1 map_NN1 ._.</t>
  </si>
  <si>
    <t>I went to the stationary section of the department store. Or I went to the book store to buy stationary.</t>
  </si>
  <si>
    <t>文具屋へ行きました。</t>
  </si>
  <si>
    <t>I_PPIS1 went_VVD to_II the_AT stationary_JJ section_NN1 of_IO the_AT department_NN1 store_NN1 ._.  Or_CC I_PPIS1 went_VVD to_II the_AT book_NN1 store_NN1 to_TO buy_VVI stationary_JJ ._.</t>
  </si>
  <si>
    <t>I went to the Buddhist memorial ceremony for my great grandfather. It was the seventh-year anniversary.</t>
  </si>
  <si>
    <t>法事にいった。（ここでは・・・Ｉ went to houji）</t>
  </si>
  <si>
    <t>I_PPIS1 went_VVD to_II the_AT Buddhist_JJ memorial_NN1 ceremony_NN1 for_IF my_APPGE great_JJ grandfather_NN1 ._.  It_PPH1 was_VBDZ the_AT seventh-year_JJ anniversary_NN1 ._.</t>
  </si>
  <si>
    <t>I had drip infusion at the hospital.</t>
  </si>
  <si>
    <t>点滴をする。</t>
  </si>
  <si>
    <t>I_PPIS1 had_VHD drip_NN1 infusion_NN1 at_II the_AT hospital_NN1 ._.</t>
  </si>
  <si>
    <t>I'm planning to write a thesis about the life of Marie Antoinette. (Or I'm thinking about ...)</t>
  </si>
  <si>
    <t>マリー・アントワネット・ジョゼファ・ジャンヌ・ド・ロレーヌ・オートリッシュの一生について論文を書こうと思っているところです。</t>
  </si>
  <si>
    <t>I_PPIS1 'm_VBM planning_VVG to_TO write_VVI a_AT1 thesis_NN1 about_II the_AT life_NN1 of_IO Marie_NP1 Antoinette_NP1 ._.  (_( Or_CC I_PPIS1 'm_VBM thinking_VVG about_II ..._... )_)</t>
  </si>
  <si>
    <t>We don't have enough time. Let's stop here for today.</t>
  </si>
  <si>
    <t>今日は時間がないから、これにて終了！</t>
  </si>
  <si>
    <t>We_PPIS2 do_VD0 n't_XX have_VHI enough_DD time_NNT1 ._.  Let_VM21 's_VM22 stop_VVI here_RL for_IF today_RT ._.</t>
  </si>
  <si>
    <t>A human bitten by a werewolf becomes one and will attack other people.</t>
  </si>
  <si>
    <t>狼人間に噛まれた人間は狼人間になり、人を襲うようになる。</t>
  </si>
  <si>
    <t>A_AT1 human_NN1 bitten_VVN by_II a_AT1 werewolf_NN1 becomes_VVZ one_MC1 and_CC will_VM attack_VVI other_JJ people_NN ._.</t>
  </si>
  <si>
    <t>The speech of the student representative was too long.</t>
  </si>
  <si>
    <t>代表者の話が長かった。</t>
  </si>
  <si>
    <t>The_AT speech_NN1 of_IO the_AT student_NN1 representative_NN1 was_VBDZ too_RG long_JJ ._.</t>
  </si>
  <si>
    <t>I bought it to wear on the three-day school trip.</t>
  </si>
  <si>
    <t>私はそれを修学旅行に着ていく予定です</t>
  </si>
  <si>
    <t>I_PPIS1 bought_VVD it_PPH1 to_TO wear_VVI on_II the_AT three-day_JJ school_NN1 trip_NN1 ._.</t>
  </si>
  <si>
    <t>The air was dry.</t>
  </si>
  <si>
    <t>空気が乾燥していた。</t>
  </si>
  <si>
    <t>The_AT air_NN1 was_VBDZ dry_JJ ._.</t>
  </si>
  <si>
    <t>I couldn’t eat anything because I had a stomachache.</t>
  </si>
  <si>
    <t>私は胃がいたかったので、何も食べれなかった。</t>
  </si>
  <si>
    <t>I_PPIS1 couldnt_VV0 eat_VV0 anything_PN1 because_CS I_PPIS1 had_VHD a_AT1 stomachache_NN1 ._.</t>
  </si>
  <si>
    <t>It's easy for us to understand what he teaches. Or We can easily understand what he teaches (or his lessons).</t>
  </si>
  <si>
    <t>彼らはぼくにわかりやすく技術を教えてくれる</t>
  </si>
  <si>
    <t>It_PPH1 's_VBZ easy_JJ for_IF us_PPIO2 to_TO understand_VVI what_DDQ he_PPHS1 teaches_VVZ ._.  Or_CC We_PPIS2 can_VM easily_RR understand_VVI what_DDQ he_PPHS1 teaches_VVZ (_( or_CC his_APPGE lessons_NN2 )_) ._.</t>
  </si>
  <si>
    <t>We hope she skates beautifully and wins the gold medal.</t>
  </si>
  <si>
    <t>「これからも日本には美しい演技をし、金メダルを見事獲ってもらいたい。」</t>
  </si>
  <si>
    <t>We_PPIS2 hope_VV0 she_PPHS1 skates_VVZ beautifully_RR and_CC wins_VVZ the_AT gold_NN1 medal_NN1 ._.</t>
  </si>
  <si>
    <t>It's been a long time since (we met. / I've seen you. / I saw you. / I played soccer.)</t>
  </si>
  <si>
    <t>久しぶりに</t>
  </si>
  <si>
    <t>It_PPH1 's_VHZ been_VBN a_AT1 long_JJ time_NNT1 since_CS (_( we_PPIS2 met._NNU /_FO I_ZZ1 've_VH0 seen_VVN you_PPY ._.  /_FO I_ZZ1 saw_VVD you_PPY ._.  /_FO I_ZZ1 played_VVD soccer._NNU )_)</t>
  </si>
  <si>
    <t>on my way back home</t>
  </si>
  <si>
    <t>家に帰る途中</t>
  </si>
  <si>
    <t xml:space="preserve"> on_II my_APPGE way_NN1 back_RP home_RL</t>
  </si>
  <si>
    <t>I asked my friend to practice with us, but he refused (, but he said no).</t>
  </si>
  <si>
    <t>友達も練習に誘ったが断られてしまった。</t>
  </si>
  <si>
    <t xml:space="preserve"> I_PPIS1 asked_VVD my_APPGE friend_NN1 to_II practice_NN1 with_IW us_PPIO2 ,_, but_CCB he_PPHS1 refused_VVD (_( ,_, but_CCB he_PPHS1 said_VVD no_UH )_) ._.</t>
  </si>
  <si>
    <t>I think you would enjoy (watching) this movie / (reading) this book).</t>
  </si>
  <si>
    <t>これはおすすめです！</t>
  </si>
  <si>
    <t>I_PPIS1 think_VV0 you_PPY would_VM enjoy_VVI (_( watching_VVG )_) this_DD1 movie_NN1 /_FO (_( reading_NN1 )_) this_DD1 book_NN1 )_) ._.</t>
  </si>
  <si>
    <t>Be careful. The teacher might find out who did it. You might be punished. (Or You might be caught.)</t>
  </si>
  <si>
    <t>ばちがあたる。 くっつける。</t>
  </si>
  <si>
    <t>Be_VB0 careful_JJ ._.  The_AT teacher_NN1 might_VM find_VVI out_RP who_PNQS did_VDD it_PPH1 ._.  You_PPY might_VM be_VBI punished_VVN ._.  (_( Or_CC You_PPY might_VM be_VBI caught_VVN ._. )_)</t>
  </si>
  <si>
    <t>As soon as I started to play catch, I began to feel a little bad.</t>
  </si>
  <si>
    <t>キャッチボールをすると、少し気分が悪くなった。</t>
  </si>
  <si>
    <t>As_CS31 soon_CS32 as_CS33 I_PPIS1 started_VVD to_TO play_VVI catch_NN1 ,_, I_PPIS1 began_VVD to_TO feel_VVI a_RR21 little_RR22 bad_JJ ._.</t>
  </si>
  <si>
    <t>I envy you. / I wish my mother would give me otoshidama like my little brother gets. I wish my mother would give me Otoshidama like she does my little brother.</t>
  </si>
  <si>
    <t>弟がうらやましいです</t>
  </si>
  <si>
    <t>I_PPIS1 envy_VV0 you_PPY ._.  /_FO I_ZZ1 wish_VV0 my_APPGE mother_NN1 would_VM give_VVI me_PPIO1 otoshidama_NN1 like_II my_APPGE little_JJ brother_NN1 gets_VVZ ._.  I_PPIS1 wish_VV0 my_APPGE mother_NN1 would_VM give_VVI me_PPIO1 Otoshidama_NP1 like_CS she</t>
  </si>
  <si>
    <t>As soon as I started to ski, I felt warmer.</t>
  </si>
  <si>
    <t>スキーをやり始めた時、なぜか急にとても暑くなりました。スキーがうまくなるコツ</t>
  </si>
  <si>
    <t>As_CS31 soon_CS32 as_CS33 I_PPIS1 started_VVD to_TO ski_VVI ,_, I_PPIS1 felt_VVD warmer_JJR ._.</t>
  </si>
  <si>
    <t>When I threw food to the carp in the pond, a bunch of them came and ate it all up. (, lots of them swam over and it was gone in a minute)</t>
  </si>
  <si>
    <t>えさを撒くと沢山のコイが集まってきて、一つ残らず食べた。</t>
  </si>
  <si>
    <t>When_CS I_PPIS1 threw_VVD food_NN1 to_II the_AT carp_NN in_II the_AT pond_NN1 ,_, a_AT1 bunch_NN1 of_IO them_PPHO2 came_VVD and_CC ate_VVD it_PPH1 all_DB up_RP ._.  (_( ,_, lots_PN of_IO them_PPHO2 swam_VVD over_RP and_CC it_PPH1 was_VBDZ gone_VVN in_II a</t>
  </si>
  <si>
    <t>I wish I had longer vacations.</t>
  </si>
  <si>
    <t>休みがもう少し長いといいな。</t>
  </si>
  <si>
    <t>I_PPIS1 wish_VV0 I_PPIS1 had_VHD longer_JJR vacations_NN2 ._.</t>
  </si>
  <si>
    <t>They are twins. They are twin brothers. They are twin sisters.</t>
  </si>
  <si>
    <t>彼らは双子であった。</t>
  </si>
  <si>
    <t>They_PPHS2 are_VBR twins_NN2 ._.  They_PPHS2 are_VBR twin_JJ brothers_NN2 ._.  They_PPHS2 are_VBR twin_JJ sisters_NN2 ._.</t>
  </si>
  <si>
    <t>I forgot today is a holiday and I set my alarm clock.</t>
  </si>
  <si>
    <t>平日と同じ時間に目覚まし時計が鳴った。</t>
  </si>
  <si>
    <t>I_PPIS1 forgot_VVD today_RT is_VBZ a_AT1 holiday_NN1 and_CC I_PPIS1 set_VV0 my_APPGE alarm_NN1 clock_NN1 ._.</t>
  </si>
  <si>
    <t>The cat has injured its eye.</t>
  </si>
  <si>
    <t>そのねこは目をけがしていた</t>
  </si>
  <si>
    <t>The_AT cat_NN1 has_VHZ injured_VVN its_APPGE eye_NN1 ._.</t>
  </si>
  <si>
    <t>It's good that I bought the book. Or I'm glad that I bought the book.</t>
  </si>
  <si>
    <t>その本を買って良かったと思った。</t>
  </si>
  <si>
    <t>It_PPH1 's_VBZ good_JJ that_CST I_PPIS1 bought_VVD the_AT book_NN1 ._.  Or_CC I_PPIS1 'm_VBM glad_JJ that_CST I_PPIS1 bought_VVD the_AT book_NN1 ._.</t>
  </si>
  <si>
    <t>I'm the club leader (captain), so I can't be late. / I'm the captain of the club, so I shouldn't be late.</t>
  </si>
  <si>
    <t>私はクラブ長なので遅刻する訳にはいかなかった。</t>
  </si>
  <si>
    <t>I_PPIS1 'm_VBM the_AT club_NN1 leader_NN1 (_( captain_NN1 )_) ,_, so_CS I_PPIS1 ca_VM n't_XX be_VBI late_JJ ._.  /_FO I_PPIS1 'm_VBM the_AT captain_NN1 of_IO the_AT club_NN1 ,_, so_CS I_PPIS1 should_VM n't_XX be_VBI late_JJ ._.</t>
  </si>
  <si>
    <t>I catch (or get on) the train from there (at that station).</t>
  </si>
  <si>
    <t>そこから電車にのる。</t>
  </si>
  <si>
    <t>I_PPIS1 catch_VV0 (_( or_CC get_VV0 on_RP )_) the_AT train_NN1 from_II there_RL (_( at_II that_DD1 station_NN1 )_) ._.</t>
  </si>
  <si>
    <t>I was in a bad mood all day, so I broke some things (when I kicked them / when I threw them).</t>
  </si>
  <si>
    <t>今日はとても腹の立つ１日でしたなのでものをこわした。</t>
  </si>
  <si>
    <t>I_PPIS1 was_VBDZ in_II a_AT1 bad_JJ mood_NN1 all_DB day_NNT1 ,_, so_CS I_PPIS1 broke_VVD some_DD things_NN2 (_( when_CS I_PPIS1 kicked_VVD them_PPHO2 /_FO when_RRQ I_PPIS1 threw_VVD them_PPHO2 )_) ._.</t>
  </si>
  <si>
    <t>We are a good match. We are not a good match.</t>
  </si>
  <si>
    <t>相性がいい。相性が悪い。</t>
  </si>
  <si>
    <t>We_PPIS2 are_VBR a_AT1 good_JJ match_NN1 ._.  We_PPIS2 are_VBR not_XX a_AT1 good_JJ match_NN1 ._.</t>
  </si>
  <si>
    <t>Now that I'm 15. I hope this year is better than last year. Or I hope this year will be a better one.</t>
  </si>
  <si>
    <t>15才という年がよくなりますように・・・。</t>
  </si>
  <si>
    <t>Now_CS21 that_CS22 I_PPIS1 'm_VBM 15_MC ._.  I_PPIS1 hope_VV0 this_DD1 year_NNT1 is_VBZ better_JJR than_CSN last_MD year_NNT1 ._.  Or_CC I_PPIS1 hope_VV0 this_DD1 year_NNT1 will_VM be_VBI a_AT1 better_JJR one_PN1 ._.</t>
  </si>
  <si>
    <t>In my final year of junior high school, I finally feel responsibility as a 'senior' in this club.</t>
  </si>
  <si>
    <t>中学としての最上級生としての責任感をこの部活動を通して初めて感じた。</t>
  </si>
  <si>
    <t>In_II my_APPGE final_JJ year_NNT1 of_IO junior_JJ high_JJ school_NN1 ,_, I_PPIS1 finally_RR feel_VV0 responsibility_NN1 as_II a_AT1 'senior'_NN1 in_II this_DD1 club_NN1 ._.</t>
  </si>
  <si>
    <t>I didn't feel good all day long. Or I haven't felt good all day.</t>
  </si>
  <si>
    <t>今日は朝から気分がわるかった。</t>
  </si>
  <si>
    <t>I_PPIS1 did_VDD n't_XX feel_VVI good_JJ all_DB day_NNT1 long_RR ._.  Or_CC I_PPIS1 have_VH0 n't_XX felt_VVN good_JJ all_DB day_NNT1 ._.</t>
  </si>
  <si>
    <t>The music that was playing in the shop brought back memories.</t>
  </si>
  <si>
    <t>そのお店の中ではなつかしいうたが流れていた。</t>
  </si>
  <si>
    <t>The_AT music_NN1 that_CST was_VBDZ playing_VVG in_II the_AT shop_NN1 brought_VVD back_RP memories_NN2 ._.</t>
  </si>
  <si>
    <t>I met an old friend after a long time.</t>
  </si>
  <si>
    <t>久しぶりに友達に会えて</t>
  </si>
  <si>
    <t>I_PPIS1 met_VVD an_AT1 old_JJ friend_NN1 after_II a_AT1 long_JJ time_NNT1 ._.</t>
  </si>
  <si>
    <t>an orange bike</t>
  </si>
  <si>
    <t>オレンジ色の自転車</t>
  </si>
  <si>
    <t>an_AT1 orange_JJ bike_NN1</t>
  </si>
  <si>
    <t>I want to see the movie based on the next novel in that series.</t>
  </si>
  <si>
    <t>今度映画化される次作を見たくなった。</t>
  </si>
  <si>
    <t>I_PPIS1 want_VV0 to_TO see_VVI the_AT movie_NN1 based_VVN on_II the_AT next_MD novel_NN1 in_II that_DD1 series_NN ._.</t>
  </si>
  <si>
    <t>It was refreshing to hear his music, especially the lyrics.</t>
  </si>
  <si>
    <t>彼の曲の歌詞やリズムは、心が洗われる様な感じがする。</t>
  </si>
  <si>
    <t>It_PPH1 was_VBDZ refreshing_JJ to_TO hear_VVI his_APPGE music_NN1 ,_, especially_RR the_AT lyrics_NN2 ._.</t>
  </si>
  <si>
    <t>I was able to relax after finishing the test.</t>
  </si>
  <si>
    <t>そのテストが終わると、とてもほっとした気持ちになった</t>
  </si>
  <si>
    <t>I_PPIS1 was_VBDZ able_JK to_TO relax_VVI after_II finishing_VVG the_AT test_NN1 ._.</t>
  </si>
  <si>
    <t>I couldn't find anything in the store that I wanted to buy.</t>
  </si>
  <si>
    <t>欲しい物が売っていなかった。</t>
  </si>
  <si>
    <t>I_PPIS1 could_VM n't_XX find_VVI anything_PN1 in_II the_AT store_NN1 that_CST I_PPIS1 wanted_VVD to_TO buy_VVI ._.</t>
  </si>
  <si>
    <t>I didn't feel like doing it (anything).</t>
  </si>
  <si>
    <t>やる気がなかった</t>
  </si>
  <si>
    <t>I_PPIS1 did_VDD n't_XX feel_VVI like_II doing_VDG it_PPH1 (_( anything_PN1 )_) ._.</t>
  </si>
  <si>
    <t>We were chatting over half an hour about nothing in particular (or nothing special).</t>
  </si>
  <si>
    <t>なんだかんだで３０分以上は話していました。</t>
  </si>
  <si>
    <t>We_PPIS2 were_VBDR chatting_VVG over_RG half_DB an_AT1 hour_NNT1 about_II nothing_PN1 in_RR21 particular_RR22 (_( or_CC nothing_PN1 special_JJ )_) ._.</t>
  </si>
  <si>
    <t>We were confident (or We felt confident) because our team was in the top eight in the last tournament.</t>
  </si>
  <si>
    <t>私のチームはこの前の大会でベスト８だったので、自信を持っていた。</t>
  </si>
  <si>
    <t>We_PPIS2 were_VBDR confident_JJ (_( or_CC We_PPIS2 felt_VVD confident_JJ )_) because_CS our_APPGE team_NN1 was_VBDZ in_II the_AT top_NN1 eight_MC in_II the_AT last_MD tournament_NN1 ._.</t>
  </si>
  <si>
    <t>From that day, I got interested in it. Or Since then I became interested in it.</t>
  </si>
  <si>
    <t>その日から、興味を持ち続けている。</t>
  </si>
  <si>
    <t>From_II that_DD1 day_NNT1 ,_, I_PPIS1 got_VVD interested_JJ in_II it_PPH1 ._.  Or_CC Since_II then_RT I_PPIS1 became_VVD interested_JJ in_II it_PPH1 ._.</t>
  </si>
  <si>
    <t>I helped my team win. I helped my team to win the national championship.</t>
  </si>
  <si>
    <t>勝利に貢献できた。</t>
  </si>
  <si>
    <t>I_PPIS1 helped_VVD my_APPGE team_NN1 win_VVI ._.  I_PPIS1 helped_VVD my_APPGE team_NN1 to_TO win_VVI the_AT national_JJ championship_NN1 ._.</t>
  </si>
  <si>
    <t>I was able to do the last three years of math entrance exams.</t>
  </si>
  <si>
    <t>私は数学の入試の過去問題を３年分やりました。</t>
  </si>
  <si>
    <t>I_PPIS1 was_VBDZ able_JK to_TO do_VDI the_AT last_MD three_MC years_NNT2 of_IO math_NN1 entrance_NN1 exams_NN2 ._.</t>
  </si>
  <si>
    <t>It seemed my skin tanned even after 30 minutes outside. Or I got a tan even after 30 minutes outside.</t>
  </si>
  <si>
    <t>明らかに（肌の色が）黒くなった</t>
  </si>
  <si>
    <t>It_PPH1 seemed_VVD my_APPGE skin_NN1 tanned_VVD even_RR after_II 30_MC minutes_NNT2 outside_RL ._.  Or_CC I_PPIS1 got_VVD  a_AT1 tan_NN1 even_RR after_II 30_MC minutes_NNT2 outside_RL ._.</t>
  </si>
  <si>
    <t>When we got to the Jingu Stadium, a game of Tokyo Big 6 league was going on and Saito was pitching.</t>
  </si>
  <si>
    <t>私たちが球場についた時は六大学野球が神宮球場で行われていて、斉藤選手が投球していた。</t>
  </si>
  <si>
    <t>When_CS we_PPIS2 got_VVD to_II the_AT Jingu_NN1 Stadium_NN1 ,_, a_AT1 game_NN1 of_IO Tokyo_NP1 Big_JJ 6_MC league_NN1 was_VBDZ going_VVG on_RP and_CC Saito_NP1 was_VBDZ pitching_VVG ._.</t>
  </si>
  <si>
    <t>These days I don't eat enough vegetables because I buy lunch boxes at a convenience store. It's unhealthy.</t>
  </si>
  <si>
    <t>私は最近あまり野菜をとらず、コンビニ弁当ばかりで不健康だ。</t>
  </si>
  <si>
    <t>These_DD2 days_NNT2 I_PPIS1 do_VD0 n't_XX eat_VVI enough_DD vegetables_NN2 because_CS I_PPIS1 buy_VV0 lunch_NN1 boxes_NN2 at_II a_AT1 convenience_NN1 store_NN1 ._.  It_PPH1 's_VBZ unhealthy_JJ ._.</t>
  </si>
  <si>
    <t>I seldom waste time!</t>
  </si>
  <si>
    <t>ずっとなまけてはいなかった！</t>
  </si>
  <si>
    <t>I_PPIS1 seldom_RR waste_VV0 time_NNT1 !_!</t>
  </si>
  <si>
    <t>After the game we were honored to be in the award ceremony.</t>
  </si>
  <si>
    <t>私達は、試合が終わった後、表彰された。</t>
  </si>
  <si>
    <t>After_CS the_AT game_NN1 we_PPIS2 were_VBDR honored_VVN to_TO be_VBI in_II the_AT award_NN1 ceremony_NN1 ._.</t>
  </si>
  <si>
    <t>I was just ready to leave. Or I was just about to leave.</t>
  </si>
  <si>
    <t>私はでかけようとしました</t>
  </si>
  <si>
    <t>I_PPIS1 was_VBDZ just_RR ready_JJ to_TO leave_VVI ._.  Or_CC I_PPIS1 was_VBDZ just_RR about_RPK to_TO leave_VVI ._.</t>
  </si>
  <si>
    <t>We have a barbecue.</t>
  </si>
  <si>
    <t>バーベキューをする</t>
  </si>
  <si>
    <t>We_PPIS2 have_VH0 a_AT1 barbecue._NNU ._.</t>
  </si>
  <si>
    <t>my cousin's sister</t>
  </si>
  <si>
    <t>いとこのお姉ちゃん</t>
  </si>
  <si>
    <t>my_APPGE cousin_NN1 's_GE sister_NN1</t>
  </si>
  <si>
    <t>I was in the game and got a bronze medal.</t>
  </si>
  <si>
    <t>出場する、銅メダル</t>
  </si>
  <si>
    <t>I_PPIS1 was_VBDZ in_II the_AT game_NN1 and_CC got_VVD a_AT1 bronze_NN1 medal_NN1 ._.</t>
  </si>
  <si>
    <t>There was a traffic jam.</t>
  </si>
  <si>
    <t>道路は渋滞していました。</t>
  </si>
  <si>
    <t>There_EX was_VBDZ a_AT1 traffic_NN1 jam_NN1 ._.</t>
  </si>
  <si>
    <t>Watching the old anime brought back good memories.</t>
  </si>
  <si>
    <t>それはとてもなつかしいアニメで昔を思い出した。</t>
  </si>
  <si>
    <t>Watching_VVG the_AT old_JJ anime_NN1 brought_VVD back_RP good_JJ memories_NN2 ._.</t>
  </si>
  <si>
    <t>I wasn't able to do anything during this Golden Week. Or I wasn't able to get anything done during this Golden Week.</t>
  </si>
  <si>
    <t>今年のゴールデンウィークはほとんど何もできずにおわってしまった。</t>
  </si>
  <si>
    <t>I_PPIS1 was_VBDZ n't_XX able_JK to_TO do_VDI anything_PN1 during_II this_DD1 Golden_JJ Week_NNT1 ._.  Or_CC I_PPIS1 was_VBDZ n't_XX able_JK to_TO get_VVI anything_PN1 done_VDN during_II this_DD1 Golden_JJ Week_NNT1 ._.</t>
  </si>
  <si>
    <t>I need to practice more. When I become better, I want to play in games and get to know more junior and senior high school students.</t>
  </si>
  <si>
    <t>もっと練習する時間がほしい。上手くなったら試合に出場したい。たくさんの中高生と試合をして仲良くなりたい。</t>
  </si>
  <si>
    <t>I_PPIS1 need_VV0 to_II practice_NN1 more_RRR ._.  When_CS I_PPIS1 become_VV0 better_RRR ,_, I_PPIS1 want_VV0 to_TO play_VVI in_II games_NN2 and_CC get_VVI to_TO know_VVI more_RGR junior_JJ and_CC senior_JJ high_JJ school_NN1 students_NN2 ._.</t>
  </si>
  <si>
    <t>She imitates how he speaks.</t>
  </si>
  <si>
    <t>彼女は口真似をしていた。</t>
  </si>
  <si>
    <t>She_PPHS1 imitates_VVZ how_RRQ he_PPHS1 speaks_VVZ ._.</t>
  </si>
  <si>
    <t>a denim skirt / a wallet / a billfold</t>
  </si>
  <si>
    <t>・デニムスカート ・サイフ</t>
  </si>
  <si>
    <t>a_AT1 denim_NN1 skirt_NN1 /_FO a_AT1 wallet_NN1 /_FO a_AT1 billfold_RR</t>
  </si>
  <si>
    <t>My mother got angry because I got home too late.</t>
  </si>
  <si>
    <t>帰るのが遅かったので、母に怒られてしまいました。</t>
  </si>
  <si>
    <t xml:space="preserve"> My_APPGE mother_NN1 got_VVD angry_JJ because_CS I_PPIS1 got_VVD home_RL too_RG late_JJ ._.</t>
  </si>
  <si>
    <t>I had a little time to kill.</t>
  </si>
  <si>
    <t>だが、少しだけ時間はつぶせた。</t>
  </si>
  <si>
    <t>I_PPIS1 had_VHD a_AT1 little_JJ time_NNT1 to_TO kill_VVI ._.</t>
  </si>
  <si>
    <t>It was lucky to visit the shop which I seldom go to.</t>
  </si>
  <si>
    <t>ふだん行かないお店に行けてよかった。</t>
  </si>
  <si>
    <t>It_PPH1 was_VBDZ lucky_JJ to_TO visit_VVI the_AT shop_NN1 which_DDQ I_PPIS1 seldom_RR go_VV0 to_II ._.</t>
  </si>
  <si>
    <t>There is not enough storage space in the house.</t>
  </si>
  <si>
    <t>収納スペース</t>
  </si>
  <si>
    <t>There_EX is_VBZ not_XX enough_DD storage_NN1 space_NN1 in_II the_AT house_NN1 ._.</t>
  </si>
  <si>
    <t>I was just relaxing at home on Saturday. / He was watching the time because the bus would be coming.</t>
  </si>
  <si>
    <t>私は土曜日は家でのんびりと過ごしていました。彼はバスが来るので時間を気にしていました。</t>
  </si>
  <si>
    <t>I_PPIS1 was_VBDZ just_RR relaxing_VVG at_II home_NN1 on_II Saturday_NPD1 ._. /_FO He_PPHS1 was_VBDZ watching_VVG the_AT time_NNT1 because_CS the_AT bus_NN1 would_VM be_VBI coming_VVG ._.</t>
  </si>
  <si>
    <t>We played a card game while listening to the radio.</t>
  </si>
  <si>
    <t>ラジオを聞きながらカードゲームをした。</t>
  </si>
  <si>
    <t>We_PPIS2 played_VVD a_AT1 card_NN1 game_NN1 while_CS listening_VVG to_II the_AT radio_NN1 ._.</t>
  </si>
  <si>
    <t>He is a friend whom I first met at juku.</t>
  </si>
  <si>
    <t>塾で友達になった友達。 （ハート）ナポレオン</t>
  </si>
  <si>
    <t>He_PPHS1 is_VBZ a_AT1 friend_NN1 whom_PNQO I_PPIS1 first_MD met_VVN at_II juku_NN1 ._.</t>
  </si>
  <si>
    <t>If I become more stressed, I might stop studying for entrance exams and work under an Italian restaurant chef. (Or learn to cook from a chef at an Italian restaurant.)</t>
  </si>
  <si>
    <t>もうこれ以上ストレスを与えられるようになったら私は受験をやめてイタリア料理のレストランのシェフにでもしこみをしていただこうかしら。</t>
  </si>
  <si>
    <t>If_CS I_PPIS1 become_VV0 more_RRR stressed_VVN ,_, I_PPIS1 might_VM stop_VVI studying_VVG for_IF entrance_NN1 exams_NN2 and_CC work_VVI under_II an_AT1 Italian_JJ restaurant_NN1 chef_NN1 ._.  (_( Or_CC learn_VV0 to_TO cook_VVI from_II a_AT1 chef_NN1 at_II</t>
  </si>
  <si>
    <t>This game was so important we couldn't afford to lose it. But soon after it started, the game was over. And we lost.</t>
  </si>
  <si>
    <t>・「負けられない試合です。」 ・「はじまってしまうとすぐ終わってしまいました・」 ・「結果発表」</t>
  </si>
  <si>
    <t>This_DD1 game_NN1 was_VBDZ so_RG important_JJ we_PPIS2 could_VM n't_XX afford_VVI to_TO lose_VVI it_PPH1 ._.  But_CCB soon_RR after_CS it_PPH1 started_VVD ,_, the_AT game_NN1 was_VBDZ over_RP ._.  And_CC we_PPIS2 lost_VVD ._.</t>
  </si>
  <si>
    <t>The game was very close, so we can't (really) regret losing it much.</t>
  </si>
  <si>
    <t>悔いはない。きん差で負けた。</t>
  </si>
  <si>
    <t>The_AT game_NN1 was_VBDZ very_RG close_JJ ,_, so_CS we_PPIS2 ca_VM n't_XX (_( really_RR )_) regret_VV0 losing_VVG it_PPH1 much_RR ._.</t>
  </si>
  <si>
    <t>When my design was chosen for the class T-shirt, I was so happy. I was so happy that my design was chosen for the class T-shirt. And I am really pleased that they wear it so often (or so much). Or they continue to wear it so much.</t>
  </si>
  <si>
    <t>僕の描いた絵がクラスＴシャツになったことで嬉しかったが、さらに皆がずっと着続けてくれたことがとても嬉しく感動した。</t>
  </si>
  <si>
    <t>When_CS my_APPGE design_NN1 was_VBDZ chosen_VVN for_IF the_AT class_NN1 T-shirt_NN1 ,_, I_PPIS1 was_VBDZ so_RG happy_JJ ._.  I_PPIS1 was_VBDZ so_RG happy_JJ that_CST my_APPGE design_NN1 was_VBDZ chosen_VVN for_IF the_AT class_NN1 T-shirt_NN1 ._.  And_CC I</t>
  </si>
  <si>
    <t>When the fourth one is released, I will go see it. (Or I will buy it. Or I will get it.)</t>
  </si>
  <si>
    <t>もし、４作目が出たら、必ず見に行きます。</t>
  </si>
  <si>
    <t>When_CS the_AT fourth_MD one_PN1 is_VBZ released_VVN ,_, I_PPIS1 will_VM go_VVI see_VV0 it_PPH1 ._.  (_( Or_CC I_PPIS1 will_VM buy_VVI it_PPH1 ._.  Or_CC I_PPIS1 will_VM get_VVI it_PPH1 ._. )_)</t>
  </si>
  <si>
    <t>We are really upset because we lost by only three points.</t>
  </si>
  <si>
    <t>３点差という結果惜敗した。誇り高き戦士たち、胸がいっぱいになった。</t>
  </si>
  <si>
    <t>We_PPIS2 are_VBR really_RR upset_VVN because_CS we_PPIS2 lost_VVD by_II only_RR three_MC points_NN2 ._.</t>
  </si>
  <si>
    <t>Due to the hard practice, the cheerleading team was able to perform energetically. Or The cheerleading team was able to perform energetically because of the hard practice.</t>
  </si>
  <si>
    <t>応援団もとても楽しく踊れて、今までの練習がとても為になった。</t>
  </si>
  <si>
    <t>Due_II21 to_II22 the_AT hard_JJ practice_NN1 ,_, the_AT cheerleading_JJ team_NN1 was_VBDZ able_JK to_TO perform_VVI energetically_RR ._.  Or_CC The_AT cheerleading_JJ team_NN1 was_VBDZ able_JK to_TO perform_VVI energetically_RR because_II21 of_II22 the_AT</t>
  </si>
  <si>
    <t>I found out she was easily frightened. Or I was surprised to find out she was (so) easily frightened.</t>
  </si>
  <si>
    <t>私は彼女が怖がりであることを知りました</t>
  </si>
  <si>
    <t>I_PPIS1 found_VVD out_RP she_PPHS1 was_VBDZ easily_RR frightened_JJ ._.  Or_CC I_PPIS1 was_VBDZ surprised_JJ to_TO find_VVI out_RP she_PPHS1 was_VBDZ (_( so_RR )_) easily_RR frightened_VVN ._.</t>
  </si>
  <si>
    <t>That movie was the most boring one in the series.</t>
  </si>
  <si>
    <t>その映画はその映画のシリーズの中で一番つまらなかった。</t>
  </si>
  <si>
    <t>That_DD1 movie_NN1 was_VBDZ the_AT most_RGT boring_JJ one_PN1 in_II the_AT series_NN ._.</t>
  </si>
  <si>
    <t>We all look like we just got up (or woke up). We all look like we have just got up.</t>
  </si>
  <si>
    <t>みんな起きたばっかり様でした。</t>
  </si>
  <si>
    <t>We_PPIS2 all_DB look_VV0 like_CS we_PPIS2 just_RR got_VVN up_RP (_( or_CC woke_VVD up_RP )_) ._.  We_PPIS2 all_DB look_VV0 like_CS we_PPIS2 have_VH0 just_RR got_VVN up_RP ._.</t>
  </si>
  <si>
    <t>Before the real test, we had a practice test.</t>
  </si>
  <si>
    <t>公開模試を受けた。</t>
  </si>
  <si>
    <t>Before_CS the_AT real_JJ test_NN1 ,_, we_PPIS2 had_VHD a_AT1 practice_NN1 test_NN1 ._.</t>
  </si>
  <si>
    <t>When something bad happens during the day, even when we get home, we are still in a bad mood (Or we are still upset). And the next day we don't feel like going to school.</t>
  </si>
  <si>
    <t>腹立たしい時は家に帰っても楽しくないし、次の日学校に行くのが嫌になります。</t>
  </si>
  <si>
    <t>When_CS something_PN1 bad_RR happens_VVZ during_II the_AT day_NNT1 ,_, even_CS21 when_CS22 we_PPIS2 get_VV0 home_RL ,_, we_PPIS2 are_VBR still_RR in_II a_AT1 bad_JJ mood_NN1 (_( Or_CC we_PPIS2 are_VBR still_RR upset_VVN )_) ._.  And_CC the_AT next_MD day_</t>
  </si>
  <si>
    <t>I had fried potatoes at MacDonald.</t>
  </si>
  <si>
    <t>私はマクドナルドでシャカシャカポテトを食べました。</t>
  </si>
  <si>
    <t>I_PPIS1 had_VHD fried_VVN potatoes_NN2 at_II MacDonald_NP1 ._.</t>
  </si>
  <si>
    <t>The star of this movie is someone whom I like.</t>
  </si>
  <si>
    <t>この映画の主役をしている人は私の好きな俳優です。</t>
  </si>
  <si>
    <t xml:space="preserve"> The_AT star_NN1 of_IO this_DD1 movie_NN1 is_VBZ someone_PN1 whom_PNQO I_PPIS1 like_VV0 ._.</t>
  </si>
  <si>
    <t>The test is coming soon.</t>
  </si>
  <si>
    <t>もうすぐテストがある。</t>
  </si>
  <si>
    <t>The_AT test_NN1 is_VBZ coming_VVG soon_RR ._.</t>
  </si>
  <si>
    <t>I met a couple of my friends on my way to school.</t>
  </si>
  <si>
    <t>僕は通学路で２人の友達と会った。</t>
  </si>
  <si>
    <t>I_PPIS1 met_VVD a_AT1 couple_NN1 of_IO my_APPGE friends_NN2 on_II my_APPGE way_NN1 to_II school_NN1 ._.</t>
  </si>
  <si>
    <t>I iron my shirt.</t>
  </si>
  <si>
    <t>アイロンをかける</t>
  </si>
  <si>
    <t>I_PPIS1 iron_VV0 my_APPGE shirt_NN1 ._.</t>
  </si>
  <si>
    <t>This is one of my best dishes. Or This is one of the best things I cook.</t>
  </si>
  <si>
    <t>得意料理の一つです</t>
  </si>
  <si>
    <t>This_DD1 is_VBZ one_MC1 of_IO my_APPGE best_JJT dishes_NN2 ._.  Or_CC This_DD1 is_VBZ one_MC1 of_IO the_AT best_JJT things_NN2 I_PPIS1 cook_VV0 ._.</t>
  </si>
  <si>
    <t>If I can get 90 points, the earth will stop turning. (Or ) the earth will start turning the other way.</t>
  </si>
  <si>
    <t>もう９０点とれたら地球は反対に回りだすでしょう。</t>
  </si>
  <si>
    <t>If_CS I_PPIS1 can_VM get_VVI 90_MC points_NN2 ,_, the_AT earth_NN1 will_VM stop_VVI turning_NN1 ._.  (_( Or_CC )_) the_AT earth_NN1 will_VM start_VVI turning_VVG the_AT other_JJ way_NN1 ._.</t>
  </si>
  <si>
    <t>That's unreasonable.</t>
  </si>
  <si>
    <t>理不尽な気がする</t>
  </si>
  <si>
    <t>That_DD1 's_VBZ unreasonable_JJ ._.</t>
  </si>
  <si>
    <t>a third year student</t>
  </si>
  <si>
    <t>中学・高校・大学３年生（小学校3年生 a third grade student）</t>
  </si>
  <si>
    <t>a_AT1 third_MD year_NNT1 student_NN1</t>
  </si>
  <si>
    <t>Each one of them is difficult, but each is interesting.</t>
  </si>
  <si>
    <t>全てがそれぞれむずかしいが、全てにそれぞれの楽しさがある。</t>
  </si>
  <si>
    <t>Each_DD1 one_PN1 of_IO them_PPHO2 is_VBZ difficult_JJ ,_, but_CCB each_DD1 is_VBZ interesting_JJ ._.</t>
  </si>
  <si>
    <t>I bought a pair of sandals. I couldn't find my sandals in my messy room.</t>
  </si>
  <si>
    <t>サンダル</t>
  </si>
  <si>
    <t>I_PPIS1 bought_VVD a_AT1 pair_NN of_IO sandals_NN2 ._.  I_PPIS1 could_VM n't_XX find_VVI my_APPGE sandals_NN2 in_II my_APPGE messy_JJ room_NN1 ._.</t>
  </si>
  <si>
    <t>It will clear up later this afternoon. Or The rain will stop this morning and it will be sunny (it will clear up. It will be fine).</t>
  </si>
  <si>
    <t>雨のち晴れ</t>
  </si>
  <si>
    <t>It_PPH1 will_VM clear_VVI up_RP later_RRR this_DD1 afternoon_NNT1 ._.  Or_CC The_AT rain_NN1 will_VM stop_VVI this_DD1 morning_NNT1 and_CC it_PPH1 will_VM be_VBI sunny_JJ (_( it_PPH1 will_VM clear_VVI up_RP ._.  It_PPH1 will_VM be_VBI fine_JJ )_) ._.</t>
  </si>
  <si>
    <t>I couldn’t understand all the questions on the test.</t>
  </si>
  <si>
    <t>全ての文が理解できたわけではない。</t>
  </si>
  <si>
    <t>I_PPIS1 couldnt_VV0 understand_VV0 all_DB the_AT questions_NN2 on_II the_AT test_NN1 ._.</t>
  </si>
  <si>
    <t>He was on the Olympic trapshooting team in Montreal. Or He was on the Montreal Olympic trapshooting team.</t>
  </si>
  <si>
    <t>彼はモントリオール五輪にクレー射撃に日本代表として出場したことがある。</t>
  </si>
  <si>
    <t>He_PPHS1 was_VBDZ on_II the_AT Olympic_JJ trapshooting_JJ team_NN1 in_II Montreal_NP1 ._.  Or_CC He_PPHS1 was_VBDZ on_II the_AT Montreal_NP1 Olympic_JJ trapshooting_JJ team_NN1 ._.</t>
  </si>
  <si>
    <t>This will be my last game before I graduate.</t>
  </si>
  <si>
    <t>引退試合</t>
  </si>
  <si>
    <t>This_DD1 will_VM be_VBI my_APPGE last_MD game_NN1 before_CS I_PPIS1 graduate_VV0 ._.</t>
  </si>
  <si>
    <t>stepmother</t>
  </si>
  <si>
    <t>継母</t>
  </si>
  <si>
    <t>stepmother_NN1</t>
  </si>
  <si>
    <t>so often</t>
  </si>
  <si>
    <t>何回か</t>
  </si>
  <si>
    <t>so_RG often_RR</t>
  </si>
  <si>
    <t>I don't know my schedule yet, so I can't tell you exactly when I will be able to meet you tomorrow.</t>
  </si>
  <si>
    <t>でも、なかなか時間がとれず、いつになるかわかりません。</t>
  </si>
  <si>
    <t>I_PPIS1 do_VD0 n't_XX know_VVI my_APPGE schedule_NN1 yet_RR ,_, so_CS I_PPIS1 ca_VM n't_XX tell_VVI you_PPY exactly_RR when_CS I_PPIS1 will_VM be_VBI able_JK to_TO meet_VVI you_PPY tomorrow_RT ._.</t>
  </si>
  <si>
    <t>I have passed pre-two grade of EIKEN.</t>
  </si>
  <si>
    <t>英権の準２級を持っている</t>
  </si>
  <si>
    <t>I_PPIS1 have_VH0 passed_VVN pre-two_MC grade_NN1 of_IO EIKEN_NN1 ._.</t>
  </si>
  <si>
    <t>I went to Shibuya by bus. Then I went to Komabatodaimae Station by train.</t>
  </si>
  <si>
    <t>私はバスで渋谷に行き、そこから電車で駒場東大前という駅に行きました。</t>
  </si>
  <si>
    <t>I_PPIS1 went_VVD to_II Shibuya_NP1 by_II bus_NN1 ._.  Then_RT I_PPIS1 went_VVD to_II Komabatodaimae_NP1 Station_NN1 by_II train_NN1 ._.</t>
  </si>
  <si>
    <t>I was in trouble. Or Ｉ had a problem.</t>
  </si>
  <si>
    <t>僕は困りました。</t>
  </si>
  <si>
    <t>I_PPIS1 was_VBDZ in_II trouble_NN1 ._.  Or_CC had_VHD a_AT1 problem_NN1 ._.</t>
  </si>
  <si>
    <t>I felt the atmosphere of the room was tense.</t>
  </si>
  <si>
    <t>会場はとても緊迫した感じだった。</t>
  </si>
  <si>
    <t>I_PPIS1 felt_VVD the_AT atmosphere_NN1 of_IO the_AT room_NN1 was_VBDZ tense_JJ ._.</t>
  </si>
  <si>
    <t>We can't continue club practice until it stops raining.</t>
  </si>
  <si>
    <t>雨がやむまで</t>
  </si>
  <si>
    <t>We_PPIS2 ca_VM n't_XX continue_VVI club_NN1 practice_NN1 until_CS it_PPH1 stops_VVZ raining_VVG ._.</t>
  </si>
  <si>
    <t>I feel lonely when nobody else is at home.</t>
  </si>
  <si>
    <t>家に誰もいないのでさみしい。</t>
  </si>
  <si>
    <t>I_PPIS1 feel_VV0 lonely_JJ when_CS nobody_PN1 else_RR is_VBZ at_II home_NN1 ._.</t>
  </si>
  <si>
    <t>I wonder why parents are so concerned about test scores. It's annoying.</t>
  </si>
  <si>
    <t>なんで親っていうのはこんなにテストにうるさいのだろう！うざったくて仕方がない。</t>
  </si>
  <si>
    <t>I_PPIS1 wonder_VV0 why_RRQ parents_NN2 are_VBR so_RG concerned_JJ about_II test_NN1 scores_NN2 ._.  It_PPH1 's_VBZ annoying_JJ ._.</t>
  </si>
  <si>
    <t>I got to like the artist since hearing him on the radio. After listening to him on the radio (program), I stated to like him (or his music).</t>
  </si>
  <si>
    <t>そのラジオ番組がきっかけで私はそのアーティストが好きになった。</t>
  </si>
  <si>
    <t>I_PPIS1 got_VVD to_TO like_VVI the_AT artist_NN1 since_II hearing_VVG him_PPHO1 on_II the_AT radio_NN1 ._.  After_II listening_VVG to_II him_PPHO1 on_II the_AT radio_NN1 (_( program_NN1 )_) ,_, I_PPIS1 stated_VVD to_TO like_VVI him_PPHO1 (_( or_CC his_APP</t>
  </si>
  <si>
    <t>I will never do that online game again.</t>
  </si>
  <si>
    <t>もう二度とそのオンラインゲームをすることはないであろう</t>
  </si>
  <si>
    <t>I_PPIS1 will_VM never_RR do_VDI that_DD1 online_JJ game_NN1 again_RT ._.</t>
  </si>
  <si>
    <t>After my (piano) recital, Mr Kitazawa gave me some flowers. Or I got some flowers from Mr Kitazawa after my (piano) recital.</t>
  </si>
  <si>
    <t>私は曲を弾き終わったら北澤君から花束をいただいた。</t>
  </si>
  <si>
    <t>After_CS my_APPGE (_( piano_NN1 )_) recital_NN1 ,_, Mr_NNB Kitazawa_NP1 gave_VVD me_PPIO1 some_DD flowers_NN2 ._.   Or_CC I_PPIS1 got_VVD some_DD flowers_NN2 from_II Mr_NNB Kitazawa_NP1 after_II my_APPGE (_( piano_NN1 )_) recital_NN1 ._.</t>
  </si>
  <si>
    <t>It (That ) was the semi-final game.</t>
  </si>
  <si>
    <t>準決勝をかけた試合だった。</t>
  </si>
  <si>
    <t>It_PPH1 (_( That_DD1 )_) was_VBDZ the_AT semi-final_JJ game_NN1 ._.</t>
  </si>
  <si>
    <t>dental checkup at school</t>
  </si>
  <si>
    <t>学校の歯科検診で・・・</t>
  </si>
  <si>
    <t>dental_JJ checkup_NN1 at_II school_NN1</t>
  </si>
  <si>
    <t>There was too much for me to finish (complete).</t>
  </si>
  <si>
    <t>やり切るには多すぎる。</t>
  </si>
  <si>
    <t>There_EX was_VBDZ too_RG much_DA1 for_IF me_PPIO1 to_TO finish_VVI (_( complete_JJ )_) ._.</t>
  </si>
  <si>
    <t>I 'd like to buy a much nicer present than before. I 'd like to buy a much nicer present this time.</t>
  </si>
  <si>
    <t>もっともっとすてきなものを買ってあげようと思います。</t>
  </si>
  <si>
    <t>I_PPIS1 'd_VM like_VVI to_TO buy_VVI a_AT1 much_RR nicer_JJR present_NN1 than_CSN before_RT ._.  I_PPIS1 'd_VM like_VVI to_TO buy_VVI a_AT1 much_RR nicer_JJR present_NN1 this_DD1 time_NNT1 ._.</t>
  </si>
  <si>
    <t>hairband</t>
  </si>
  <si>
    <t>ヘアゴム</t>
  </si>
  <si>
    <t>hairband_VV0</t>
  </si>
  <si>
    <t>I almost fainted because of heat stroke just a while ago. I almost passed out from heat stroke a moment ago.</t>
  </si>
  <si>
    <t>さっきも熱中症になって倒れそうだったし・・・</t>
  </si>
  <si>
    <t>I_PPIS1 almost_RR fainted_VVD because_II21 of_II22 heat_NN1 stroke_NN1 just_RR a_AT1 while_NNT1 ago_RA ._.  I_PPIS1 almost_RR passed_VVD out_RP from_II heat_NN1 stroke_VV0 a_AT1 moment_NN1 ago_RA ._.</t>
  </si>
  <si>
    <t>I got a message which asked me to come and see his game. He sent me a message asking me to come and see him play.</t>
  </si>
  <si>
    <t>私は「野球の試合を見にこない?」というメールを受け取った。</t>
  </si>
  <si>
    <t>I_PPIS1 got_VVD a_AT1 message_NN1 which_DDQ asked_VVD me_PPIO1 to_TO come_VVI and_CC see_VVI his_APPGE game_NN1 ._.  He_PPHS1 sent_VVD me_PPIO1 a_AT1 message_NN1 asking_VVG me_PPIO1 to_TO come_VVI and_CC see_VVI him_PPHO1 play_VVI ._.</t>
  </si>
  <si>
    <t>This game is (targeted) for people fifteen and over.</t>
  </si>
  <si>
    <t>このゲームは１５歳以上を対象とするゲームである。</t>
  </si>
  <si>
    <t>This_DD1 game_NN1 is_VBZ (_( targeted_VVN )_) for_IF people_NN fifteen_MC and_CC over_RP ._.</t>
  </si>
  <si>
    <t>Even though I was looking for furniture, as soon as I entered the shop I saw a lot of little things I wanted to buy.</t>
  </si>
  <si>
    <t>家具を買いに行っみると、１階は見たらすぐ欲しくなるような小物がたくさん売っていた。</t>
  </si>
  <si>
    <t>Even_CS21 though_CS22 I_PPIS1 was_VBDZ looking_VVG for_IF furniture_NN1 ,_, as_CS31 soon_CS32 as_CS33 I_PPIS1 entered_VVD the_AT shop_NN1 I_PPIS1 saw_VVD a_AT1 lot_NN1 of_IO little_JJ things_NN2 I_PPIS1 wanted_VVD to_TO buy_VVI ._.</t>
  </si>
  <si>
    <t>He plays better than anyone else and he doesn't like to be beaten. He doesn't like to lose.</t>
  </si>
  <si>
    <t>彼は誰よりも上手い、そして負けず嫌いだ。</t>
  </si>
  <si>
    <t>He_PPHS1 plays_VVZ better_JJR than_CSN anyone_PN1 else_RR and_CC he_PPHS1 does_VDZ n't_XX like_VVI to_TO be_VBI beaten_VVN ._.  He_PPHS1 does_VDZ n't_XX like_VVI to_TO lose_VVI ._.</t>
  </si>
  <si>
    <t>If there is enough time, I will keep practicing until I'm so tired that I can't move.</t>
  </si>
  <si>
    <t>私にもっと時間があれば、疲れて動けなくなるまで精一杯練習するでしょう。</t>
  </si>
  <si>
    <t>If_CS there_EX is_VBZ enough_DD time_NNT1 ,_, I_PPIS1 will_VM keep_VVI practicing_VVG until_CS I_PPIS1 'm_VBM so_RG tired_JJ that_CST I_PPIS1 ca_VM n't_XX move_VVI ._.</t>
  </si>
  <si>
    <t>Athletes from overseas often practice as if their lives depended on it (= practice). If they don't, they won't become world-class athletes.</t>
  </si>
  <si>
    <t>外国の選手は死に物狂いで練習します。それ位しないと、世界では勝ち残れないのです。</t>
  </si>
  <si>
    <t>Athletes_NN2 from_II overseas_RL often_RR practice_NN1 as_CS21 if_CS22 their_APPGE lives_NN2 depended_VVN on_II it_PPH1 (_( =_FO practice_NN1 )_) ._.  If_CS they_PPHS2 do_VD0 n't_XX ,_, they_PPHS2 wo_VM n't_XX become_VVI world-class_JJ athletes_NN2 ._.</t>
  </si>
  <si>
    <t>The road was being repaired so I had to go a different way to school. The road was being fixed so ….</t>
  </si>
  <si>
    <t>道路は工事中だったので、学校には別の道で行きました。</t>
  </si>
  <si>
    <t>The_AT road_NN1 was_VBDZ being_VBG repaired_VVN so_CS I_PPIS1 had_VHD to_TO go_VVI a_AT1 different_JJ way_NN1 to_II school_NN1 ._.  The_AT road_NN1 was_VBDZ being_VBG fixed_VVN so_RR ._.</t>
  </si>
  <si>
    <t>I really don't like crowded trains. So I tried the train at the next station, but it was just as crowded (as before / as usual).</t>
  </si>
  <si>
    <t>私は混んでいる場所が好きではない。前の駅で電車に乗っても混雑状況は変わらなかった。</t>
  </si>
  <si>
    <t>I_PPIS1 really_RR do_VD0 n't_XX like_VVI crowded_JJ trains_NN2 ._.  So_RR I_PPIS1 tried_VVD the_AT train_NN1 at_II the_AT next_MD station_NN1 ,_, but_CCB it_PPH1 was_VBDZ just_RR as_RG crowded_JJ (_( as_CSA before_CS /_FO as_RR21 usual_RR22 )_) ._.</t>
  </si>
  <si>
    <t>At that time there was a sale, so it was more crowded than usual.</t>
  </si>
  <si>
    <t>その時丁度セール中だったので、いつも以上に混んでいました。</t>
  </si>
  <si>
    <t>At_II that_DD1 time_NNT1 there_EX was_VBDZ a_AT1 sale_NN1 ,_, so_CS it_PPH1 was_VBDZ more_RGR crowded_JJ than_CSN usual_JJ ._.</t>
  </si>
  <si>
    <t>I was able to take an interview because I passed the written test of EIKEN.</t>
  </si>
  <si>
    <t>英検の２次試験を受けた。</t>
  </si>
  <si>
    <t>I_PPIS1 was_VBDZ able_JK to_TO take_VVI an_AT1 interview_NN1 because_CS I_PPIS1 passed_VVD the_AT written_JJ test_NN1 of_IO EIKEN_NN1 ._.</t>
  </si>
  <si>
    <t>These clothes were bought by somebody else, not by me.</t>
  </si>
  <si>
    <t>洋服を買ってもらった。</t>
  </si>
  <si>
    <t>These_DD2 clothes_NN2 were_VBDR bought_VVN by_II somebody_PN1 else_RR ,_, not_XX by_II me_PPIO1 ._.</t>
  </si>
  <si>
    <t>We got to the finals.</t>
  </si>
  <si>
    <t>決勝まで行った。</t>
  </si>
  <si>
    <t>We_PPIS2 got_VVD to_II the_AT finals_NN2 ._.</t>
  </si>
  <si>
    <t>The air gun was light, but it was powerful.</t>
  </si>
  <si>
    <t>エアーガンは軽かったけど、威力があった。</t>
  </si>
  <si>
    <t xml:space="preserve"> The_AT air_NN1 gun_NN1 was_VBDZ light_JJ ,_, but_CCB it_PPH1 was_VBDZ powerful_JJ ._.</t>
  </si>
  <si>
    <t>As soon as I got home, I went straight to bed.</t>
  </si>
  <si>
    <t>私は家に帰ると、すぐに寝た。</t>
  </si>
  <si>
    <t>As_CS31 soon_CS32 as_CS33 I_PPIS1 got_VVD home_RL ,_, I_PPIS1 went_VVD straight_RR to_II bed_NN1 ._.</t>
  </si>
  <si>
    <t>I began taking music lessons at Toho Music School when I was three, but because of high school exams my mother made me stop the lessons. I was so sad and upset that I couldn't stop crying.</t>
  </si>
  <si>
    <t>私は高校受験のために３歳から通っていた桐朋音楽教室をやめることになってしまいました。母からそれを知らされたとき、悲しくて悔しくて涙が止まらなかったのを覚えてます。</t>
  </si>
  <si>
    <t>I_PPIS1 began_VVD taking_VVG music_NN1 lessons_NN2 at_II Toho_NP1 Music_NN1 School_NN1 when_CS I_PPIS1 was_VBDZ three_MC ,_, but_CCB because_II21 of_II22 high_JJ school_NN1 exams_NN2 my_APPGE mother_NN1 made_VVD me_PPIO1 stop_NN1 the_AT lessons_NN2 ._.  I</t>
  </si>
  <si>
    <t>We got to the theater 30 minutes before the movie started.</t>
  </si>
  <si>
    <t>私達は映画が始まる３０分前に着きました。</t>
  </si>
  <si>
    <t>We_PPIS2 got_VVD to_II the_AT theater_NN1 30_MC minutes_NNT2 before_II the_AT movie_NN1 started_VVD ._.</t>
  </si>
  <si>
    <t>Clean water is necessary for making good tofu.</t>
  </si>
  <si>
    <t>だから水がきれいだと、豆腐もおいしくなる</t>
  </si>
  <si>
    <t>Clean_JJ water_NN1 is_VBZ necessary_JJ for_IF making_VVG good_JJ tofu_NN1 ._.</t>
  </si>
  <si>
    <t>He was the former head of the literature club.</t>
  </si>
  <si>
    <t>彼は前文芸学部部長だった。</t>
  </si>
  <si>
    <t>He_PPHS1 was_VBDZ the_AT former_DA head_NN1 of_IO the_AT literature_NN1 club_NN1 ._.</t>
  </si>
  <si>
    <t>He also asked us various questions.</t>
  </si>
  <si>
    <t>彼もまた、私たちに様々な質問をしてきました。</t>
  </si>
  <si>
    <t>He_PPHS1 also_RR asked_VVD us_PPIO2 various_JJ questions_NN2 ._.</t>
  </si>
  <si>
    <t>I finally got over my cold.</t>
  </si>
  <si>
    <t>やっと風邪が直った。</t>
  </si>
  <si>
    <t>I_PPIS1 finally_RR got_VVD over_II my_APPGE cold_NN1 ._.</t>
  </si>
  <si>
    <t>I put on makeup before the performance.</t>
  </si>
  <si>
    <t>私は発表会の前に化粧(メーキャップ)をした。</t>
  </si>
  <si>
    <t>I_PPIS1 put_VV0 on_II makeup_NN1 before_II the_AT performance_NN1 ._.</t>
  </si>
  <si>
    <t>No matter how much I walked, I couldn't find the place.</t>
  </si>
  <si>
    <t>・「歩いても、歩いても目的地には着かなかった。」</t>
  </si>
  <si>
    <t>No_RGQV31 matter_RGQV32 how_RGQV33 much_RR I_PPIS1 walked_VVD ,_, I_PPIS1 could_VM n't_XX find_VVI the_AT place_NN1 ._.</t>
  </si>
  <si>
    <t>I packed my things and left the hotel.</t>
  </si>
  <si>
    <t>荷物をまとめる。</t>
  </si>
  <si>
    <t>I_PPIS1 packed_VVD my_APPGE things_NN2 and_CC left_VVD the_AT hotel_NN1 ._.</t>
  </si>
  <si>
    <t>My room is quite small. I have a small bedroom.</t>
  </si>
  <si>
    <t>私の部屋はとても狭い。私の寝室は狭い。</t>
  </si>
  <si>
    <t>My_APPGE room_NN1 is_VBZ quite_RG small_JJ ._.  I_PPIS1 have_VH0 a_AT1 small_JJ bedroom_NN1 ._.</t>
  </si>
  <si>
    <t>I am often influenced by my mother's comments when I buy clothes.</t>
  </si>
  <si>
    <t>服を買うときいつも母の好みに影響される。</t>
  </si>
  <si>
    <t>I_PPIS1 am_VBM often_RR influenced_VVN by_II my_APPGE mother_NN1 's_GE comments_NN2 when_RRQ I_PPIS1 buy_VV0 clothes_NN2 ._.</t>
  </si>
  <si>
    <t>I went to the summer session at cram school.</t>
  </si>
  <si>
    <t>私は夏期講習に通った。</t>
  </si>
  <si>
    <t>I_PPIS1 went_VVD to_II the_AT summer_NNT1 session_NNT1 at_II cram_NN1 school_NN1 ._.</t>
  </si>
  <si>
    <t>I was a little relieved to hear the test had been postponed.</t>
  </si>
  <si>
    <t>僕は少しホッとしました。</t>
  </si>
  <si>
    <t>I_PPIS1 was_VBDZ a_RR21 little_RR22 relieved_VVN to_TO hear_VVI the_AT test_NN1 had_VHD been_VBN postponed_VVN ._.</t>
  </si>
  <si>
    <t>I get tired of listening to my mother complaining about my dirty room every day.</t>
  </si>
  <si>
    <t>母に部屋が汚いと毎日毎日同じことを言われてうんざりしています。</t>
  </si>
  <si>
    <t>I_PPIS1 get_VV0 tired_JJ of_IO listening_VVG to_II my_APPGE mother_NN1 complaining_VVG about_II my_APPGE dirty_JJ room_NN1 every_AT1 day_NNT1 ._.</t>
  </si>
  <si>
    <t>He came exactly at the time he said he would. ( Or He came exactly at the time he said he was going to.)</t>
  </si>
  <si>
    <t>約束の時間にぴったりに。</t>
  </si>
  <si>
    <t>He_PPHS1 came_VVD exactly_RR at_II the_AT time_NNT1 he_PPHS1 said_VVD he_PPHS1 would_VM ._.  (_( Or_CC He_PPHS1 came_VVD exactly_RR at_II the_AT time_NNT1 he_PPHS1 said_VVD he_PPHS1 was_VBDZ going_VVG to._NNU )_) at_II (_( twelve_MC )_)</t>
  </si>
  <si>
    <t>at (twelve) midnight</t>
  </si>
  <si>
    <t>夜中の１２時</t>
  </si>
  <si>
    <t>at_II (_( twelve_MC )_) midnight_NNT1</t>
  </si>
  <si>
    <t>karaoke parlor</t>
  </si>
  <si>
    <t>カラオケ店</t>
  </si>
  <si>
    <t>karaoke_NN1 parlor_NN1</t>
  </si>
  <si>
    <t>We had some fireworks at home. There were fireworks on the bank of Tama River. There was a fireworks display along the Sumida River.</t>
  </si>
  <si>
    <t>花火をしました。</t>
  </si>
  <si>
    <t>We_PPIS2 had_VHD some_DD fireworks_NN2 at_II home_NN1 ._.  There_EX were_VBDR fireworks_NN2 on_II the_AT bank_NN1 of_IO Tama_NP1 River_NNL1 ._.</t>
  </si>
  <si>
    <t>I let myself go and really enjoyed singing karaoke. I let myself go and I really enjoyed the birthday party.</t>
  </si>
  <si>
    <t>はめを外して、楽しむことができた。</t>
  </si>
  <si>
    <t>I_PPIS1 let_VV0 myself_PPX1 go_VVI and_CC really_RR enjoyed_VVN singing_VVG karaoke_NN1 ._.  I_PPIS1 let_VV0 myself_PPX1 go_VVI and_CC I_PPIS1 really_RR enjoyed_VVD the_AT birthday_NN1 party_NN1 ._.</t>
  </si>
  <si>
    <t>It's depressing to think about the test next week.</t>
  </si>
  <si>
    <t>本当に気が滅入ってしまいそう。</t>
  </si>
  <si>
    <t>It_PPH1 's_VBZ depressing_JJ to_TO think_VVI about_II the_AT test_NN1 next_MD week_NNT1 ._.</t>
  </si>
  <si>
    <t>I had to quit taking piano lessons because I had to prepare for the high school entrance exams.</t>
  </si>
  <si>
    <t>高校受験のためにピアノをやめなくてはいけなかった。</t>
  </si>
  <si>
    <t>I_PPIS1 had_VHD to_TO quit_VVI taking_VVG piano_NN1 lessons_NN2 because_CS I_PPIS1 had_VHD to_TO prepare_VVI for_IF the_AT high_JJ school_NN1 entrance_NN1 exams_NN2 ._.</t>
  </si>
  <si>
    <t>If I could overcome the obstacle in front of me, the new vista would come into view.</t>
  </si>
  <si>
    <t>私は私の前に立ちはだかる壁をいつか越えるでしょう。その向こうには、見たことのない新しい景色が広がっているでしょう。</t>
  </si>
  <si>
    <t>If_CS I_PPIS1 could_VM overcome_VVI the_AT obstacle_NN1 in_II31 front_II32 of_II33 me_PPIO1 ,_, the_AT new_JJ vista_NN1 would_VM come_VVI into_II view_NN1 ._.</t>
  </si>
  <si>
    <t>It was so much fun that the time passed quickly. It was so much fun that I didn't notice the time. It was so much fun that I forgot what time it was.</t>
  </si>
  <si>
    <t>楽しかったので時が過ぎるのがあっという間でした。</t>
  </si>
  <si>
    <t>It_PPH1 was_VBDZ so_RG much_DA1 fun_NN1 that_CST the_AT time_NNT1 passed_VVD quickly_RR ._.  It_PPH1 was_VBDZ so_RG much_DA1 fun_NN1 that_CST I_PPIS1 did_VDD n't_XX notice_VVI the_AT time_NNT1 ._.  It_PPH1 was_VBDZ so_RG much_DA1 fun_NN1 that_CST I_PPIS1</t>
  </si>
  <si>
    <t>People with autism often have special abilities, in areas such as math and languages.</t>
  </si>
  <si>
    <t>自閉症患者は数学や語学などの分野で超人的な才能を発揮する。</t>
  </si>
  <si>
    <t>People_NN with_IW autism_NN1 often_RR have_VH0 special_JJ abilities_NN2 ,_, in_II areas_NN2 such_II21 as_II22 math_NN1 and_CC languages_NN2 ._.</t>
  </si>
  <si>
    <t>jetlag</t>
  </si>
  <si>
    <t>時差ボケ</t>
  </si>
  <si>
    <t>jetlag_VV0</t>
  </si>
  <si>
    <t>I feel carsick.</t>
  </si>
  <si>
    <t>車に酔った。</t>
  </si>
  <si>
    <t>I_PPIS1 feel_VV0 carsick_JJ ._.</t>
  </si>
  <si>
    <t>The hotel room is for three people.</t>
  </si>
  <si>
    <t>その部屋は三人部屋でした。</t>
  </si>
  <si>
    <t>The_AT hotel_NN1 room_NN1 is_VBZ for_IF three_MC people_NN ._.</t>
  </si>
  <si>
    <t>I have been looking forward to seeing (or watching) the fireworks display.</t>
  </si>
  <si>
    <t>私は花火をとても楽しみにしていた。</t>
  </si>
  <si>
    <t>I_PPIS1 have_VH0 been_VBN looking_VVG forward_RL to_II seeing_VVG (_( or_CC watching_VVG )_) the_AT fireworks_NN2 display_VV0 ._.</t>
  </si>
  <si>
    <t>I was a little relieved to hear that.</t>
  </si>
  <si>
    <t>それを聞いた時、私はほっとしました。</t>
  </si>
  <si>
    <t>I_PPIS1 was_VBDZ a_RR21 little_RR22 relieved_VVN to_TO hear_VVI that_DD1 ._.</t>
  </si>
  <si>
    <t>I didn't think so, but I had just enough money to buy it. I didn't think I did, but I had just enough money to buy it.</t>
  </si>
  <si>
    <t>危うくお金が足りなくなりそうだった</t>
  </si>
  <si>
    <t>I_PPIS1 did_VDD n't_XX think_VVI so_RR ,_, but_CCB I_PPIS1 had_VHD just_RR enough_DD money_NN1 to_TO buy_VVI it_PPH1 ._.  I_PPIS1 did_VDD n't_XX think_VVI I_PPIS1 did_VDD ,_, but_CCB I_PPIS1 had_VHD just_RR enough_DD money_NN1 to_TO buy_VVI it_PPH1 ._.</t>
  </si>
  <si>
    <t>Since I had no school during the summer vacation, I spent all the time reading comics. Since I had no school during the summer vacation, I was reading comics all the time.</t>
  </si>
  <si>
    <t>この夏休みは学校がないので漫画をよみあさっていました。</t>
  </si>
  <si>
    <t>Since_CS I_PPIS1 had_VHD no_AT school_NN1 during_II the_AT summer_NNT1 vacation_NN1 ,_, I_PPIS1 spent_VVD all_DB the_AT time_NNT1 reading_VVG comics_NN2 ._.  Since_CS I_PPIS1 had_VHD no_AT school_NN1 during_II the_AT summer_NNT1 vacation_NN1 ,_, I_PPIS1 w</t>
  </si>
  <si>
    <t>I wrote a thank you letter to my host family in America. I was really slow in writing a thank you letter.</t>
  </si>
  <si>
    <t>アメリカのホストファミリーにお礼の手紙を書いた。お礼の手紙を書くのが遅くなった。</t>
  </si>
  <si>
    <t>I_PPIS1 wrote_VVD a_AT1 thank_VV0 you_PPY letter_NN1 to_II my_APPGE host_NN1 family_NN1 in_II America_NP1 ._.  I_PPIS1 was_VBDZ really_RR slow_JJ in_II writing_VVG a_AT1 thank_VV0 you_PPY letter_NN1 ._.</t>
  </si>
  <si>
    <t>Some of the books recommended by the teacher were (available) in the bookshop.</t>
  </si>
  <si>
    <t>おすすめの本もありました。</t>
  </si>
  <si>
    <t>Some_DD of_IO the_AT books_NN2 recommended_VVN by_II the_AT teacher_NN1 were_VBDR (_( available_JJ )_) in_II the_AT bookshop_NN1 ._.</t>
  </si>
  <si>
    <t>I lost the heart-shaped key holder which my boyfriend gave me, but I don't know how to tell him.</t>
  </si>
  <si>
    <t>キーホルダー ハート型</t>
  </si>
  <si>
    <t>I_PPIS1 lost_VVD the_AT heart-shaped_JJ key_JJ holder_NN1 which_DDQ my_APPGE boyfriend_NN1 gave_VVD me_PPIO1 ,_, but_CCB I_PPIS1 do_VD0 n't_XX know_VVI how_RRQ to_TO tell_VVI him_PPHO1 ._.</t>
  </si>
  <si>
    <t>I didn't have enough money with me to buy all the CDs I wanted to.</t>
  </si>
  <si>
    <t>私が持っているお金はＣＤを何枚も買うには少ないものでした。</t>
  </si>
  <si>
    <t>I_PPIS1 did_VDD n't_XX have_VHI enough_DD money_NN1 with_IW me_PPIO1 to_TO buy_VVI all_DB the_AT CDs_NN2 I_PPIS1 wanted_VVD to_TO ._.</t>
  </si>
  <si>
    <t>Choshi Electric Railroad Company</t>
  </si>
  <si>
    <t>銚子電鉄</t>
  </si>
  <si>
    <t>Choshi_NN2 Electric_JJ Railroad_NN1 Company_NN1</t>
  </si>
  <si>
    <t>I thought it took the repairman too long to fix my air conditioner because I almost died from the heat.</t>
  </si>
  <si>
    <t>エアコンが直るまでの期間がとても長く感じられた。</t>
  </si>
  <si>
    <t xml:space="preserve"> I_PPIS1 thought_VVD it_PPH1 took_VVD the_AT repairman_NN1 too_RG long_JJ to_TO fix_VVI my_APPGE air_NN1 conditioner_NN1 because_CS I_PPIS1 almost_RR died_VVD from_II the_AT heat_NN1 ._.</t>
  </si>
  <si>
    <t>He wasn't a member of the baseball team, but he was a good batter.</t>
  </si>
  <si>
    <t>彼は野球部ではなかったが、打つのが上手だった。</t>
  </si>
  <si>
    <t>He_PPHS1 was_VBDZ n't_XX a_AT1 member_NN1 of_IO the_AT baseball_NN1 team_NN1 ,_, but_CCB he_PPHS1 was_VBDZ a_AT1 good_JJ batter_NN1 ._.</t>
  </si>
  <si>
    <t>In the middle of the festival, it started to rain and it had to be cancelled. What a shame! (How sad!) In the middle of our school festival, it really started to rain hard.</t>
  </si>
  <si>
    <t>私が祭りを楽しんでいたとき、突然雨が降り始め、祭りは中止となってしまった。残念だった。</t>
  </si>
  <si>
    <t>In_II the_AT middle_NN1 of_IO the_AT festival_NN1 ,_, it_PPH1 started_VVD to_TO rain_VVI and_CC it_PPH1 had_VHD to_TO be_VBI cancelled_VVN ._.  What_DDQ a_AT1 shame_NN1 !_!  (_( How_RGQ sad_JJ !_! )_)  In_II the_AT middle_NN1 of_IO our_APPGE school_NN1 fe</t>
  </si>
  <si>
    <t>The audience gave me a lot of big hands. There was a lot of applause. The audience applauded for a long time.</t>
  </si>
  <si>
    <t>観客が拍手をくれた。</t>
  </si>
  <si>
    <t>The_AT audience_NN1 gave_VVD me_PPIO1 a_AT1 lot_NN1 of_IO big_JJ hands_NN2 ._.  There_EX was_VBDZ a_AT1 lot_NN1 of_IO applause_NN1 ._.  The_AT audience_NN1 applauded_VVN for_IF a_AT1 long_JJ time_NNT1 ._.</t>
  </si>
  <si>
    <t>Reach for your dream! Try to make your dream come true!</t>
  </si>
  <si>
    <t>夢に向かって高くとべ！</t>
  </si>
  <si>
    <t>Reach_VV0 for_IF your_APPGE dream_NN1 !_!  Try_VV0 to_TO make_VVI your_APPGE dream_NN1 come_VVI true_JJ !_!</t>
  </si>
  <si>
    <t>In some ways I think it's a really nice design.</t>
  </si>
  <si>
    <t>なかなかいかすデザインだと思う。</t>
  </si>
  <si>
    <t>In_II some_DD ways_NN2 I_PPIS1 think_VV0 it_PPH1 's_VBZ a_AT1 really_RR nice_JJ design_NN1 ._.</t>
  </si>
  <si>
    <t>I could choose the test center I wanted to go to.</t>
  </si>
  <si>
    <t>試験会場を選ぶことができた。</t>
  </si>
  <si>
    <t>I_PPIS1 could_VM choose_VVI the_AT test_NN1 center_NN1 I_PPIS1 wanted_VVD to_TO go_VVI to_II ._.</t>
  </si>
  <si>
    <t>Same as last week, we have morning soccer practice again. Same as before, the teacher's test was too difficult for us. same as always, same as usual, same as before</t>
  </si>
  <si>
    <t>先週に続いて今週もサッカーの朝連がある。先週と同様に 先生のテストは私たちに難しかった。</t>
  </si>
  <si>
    <t>Same_DA as_CSA last_MD week_NNT1 ,_, we_PPIS2 have_VH0 morning_NNT1 soccer_NN1 practice_NN1 again_RT ._.  Same_DA as_CSA before_RT ,_, the_AT teacher_NN1 's_GE test_NN1 was_VBDZ too_RG difficult_JJ for_IF us._NNU same_DA as_CSA always_RR ,_, same_DA as_CS</t>
  </si>
  <si>
    <t>I was really happy (pleased, touched) that she remembered me and gave me (a) chocolate on Valentine's Day.</t>
  </si>
  <si>
    <t>バレンタインのチョコをもらったこともうれしかったが、それを覚えていてくれたことがうれしかった。</t>
  </si>
  <si>
    <t>I_PPIS1 was_VBDZ really_RR happy_JJ (_( pleased_JJ ,_, touched_VVN )_) that_CST she_PPHS1 remembered_VVD me_PPIO1 and_CC gave_VVD me_PPIO1 (_( a_ZZ1 )_) chocolate_NN1 on_II Valentine_NP1 's_GE Day_NNT1 ._.</t>
  </si>
  <si>
    <t>I was relieved to arrive at Ochanomizu Station on time without any trouble because I had left home a little bit late.</t>
  </si>
  <si>
    <t>家を出るのがちょっと遅かったけど、私は無事御茶ノ水に着けてほっとしました。</t>
  </si>
  <si>
    <t>I_PPIS1 was_VBDZ relieved_VVN to_TO arrive_VVI at_II Ochanomizu_NP1 Station_NN1 on_II time_NNT1 without_IW any_DD trouble_NN1 because_CS I_PPIS1 had_VHD left_VVN home_RL a_RR31 little_RR32 bit_RR33 late_JJ ._.</t>
  </si>
  <si>
    <t>endangered animals, nearly extinct animals</t>
  </si>
  <si>
    <t>希少な種類の動物。</t>
  </si>
  <si>
    <t>endangered_JJ animals_NN2 ,_, nearly_RR extinct_JJ animals_NN2</t>
  </si>
  <si>
    <t>It's not appealing. It's not very appealing.</t>
  </si>
  <si>
    <t>いまいちぴんとこなかった</t>
  </si>
  <si>
    <t>It_PPH1 's_VBZ not_XX appealing_VVG ._.  It_PPH1 's_VBZ not_XX very_RG appealing_JJ ._.</t>
  </si>
  <si>
    <t>I couldn't escape my room because the test was coming. I couldn't get away from my room because of studying for the test.</t>
  </si>
  <si>
    <t>テスト勉強で家にかんづめ状態だった</t>
  </si>
  <si>
    <t>I_PPIS1 could_VM n't_XX escape_VVI my_APPGE room_NN1 because_CS the_AT test_NN1 was_VBDZ coming_VVG ._.  I_PPIS1 could_VM n't_XX get_VVI away_II21 from_II22 my_APPGE room_NN1 because_II21 of_II22 studying_VVG for_IF the_AT test_NN1 ._.</t>
  </si>
  <si>
    <t>It's hard to stop eating them once you have opened a bag of potato chips.</t>
  </si>
  <si>
    <t>一度ポテトチップスを食べたらくせになる。</t>
  </si>
  <si>
    <t>It_PPH1 's_VBZ hard_JJ to_TO stop_VVI eating_VVG them_PPHO2 once_CS you_PPY have_VH0 opened_VVN a_AT1 bag_NN1 of_IO potato_NN1 chips_NN2 ._.</t>
  </si>
  <si>
    <t>My dog knows 10 commands.</t>
  </si>
  <si>
    <t>犬と私の１０の約束</t>
  </si>
  <si>
    <t>My_APPGE dog_NN1 knows_VVZ 10_MC commands_NN2 ._.</t>
  </si>
  <si>
    <t>I had a short break.</t>
  </si>
  <si>
    <t>ちょっと休憩をとった</t>
  </si>
  <si>
    <t>I_PPIS1 had_VHD a_AT1 short_JJ break_NN1 ._.</t>
  </si>
  <si>
    <t>The teacher forgave me with a smile.</t>
  </si>
  <si>
    <t>先生たちは笑って許してくれました。</t>
  </si>
  <si>
    <t>The_AT teacher_NN1 forgave_VVD me_PPIO1 with_IW a_AT1 smile_NN1 ._.</t>
  </si>
  <si>
    <t>I lost my Sunday (at home) because my team had a game.</t>
  </si>
  <si>
    <t>試合で日曜がつぶれた。</t>
  </si>
  <si>
    <t>I_PPIS1 lost_VVD my_APPGE Sunday_NP1 (_( at_II home_NN1 )_) because_CS my_APPGE team_NN1 had_VHD a_AT1 game_NN1 ._.</t>
  </si>
  <si>
    <t>I can't say even one word of French with the right pronunciation.</t>
  </si>
  <si>
    <t>フランス語のまともな発音一つできないのです。</t>
  </si>
  <si>
    <t>I_PPIS1 ca_VM n't_XX say_VVI even_RR one_MC1 word_NN1 of_IO French_NN1 with_IW the_AT right_JJ pronunciation_NN1 ._.</t>
  </si>
  <si>
    <t>I finally got to know the joy of learning English.</t>
  </si>
  <si>
    <t>勉強の楽しさを知った。</t>
  </si>
  <si>
    <t>I_PPIS1 finally_RR got_VVD to_TO know_VVI the_AT joy_NN1 of_IO learning_VVG English_NN1 ._.</t>
  </si>
  <si>
    <t>今更仕方のないことです。</t>
  </si>
  <si>
    <t>I went to (see) a dermatologist for my skin problem (a skin condition).</t>
  </si>
  <si>
    <t>皮膚科</t>
  </si>
  <si>
    <t>I_PPIS1 went_VVD to_II (_( see_VV0 )_) a_AT1 dermatologist_NN1 for_IF my_APPGE skin_NN1 problem_NN1 (_( a_AT1 skin_NN1 condition_NN1 )_) ._.</t>
  </si>
  <si>
    <t>Maybe the teacher's style fits me more than it does you. Maybe the teacher's style fits me better than you. Maybe the classroom atmosphere fits me.</t>
  </si>
  <si>
    <t>たぶんあの先生は私に合っている。たぶんクラスの雰囲気が私の肌に合っているのだ。</t>
  </si>
  <si>
    <t>Maybe_RR the_AT teacher_NN1 's_GE style_NN1 fits_VVZ me_PPIO1 more_RRR than_CSN it_PPH1 does_VDZ you_PPY ._.  Maybe_RR the_AT teacher_NN1 's_GE style_NN1 fits_VVZ me_PPIO1 better_RRR than_CSN you_PPY ._.  Maybe_RR the_AT classroom_NN1 atmosphere_NN1 fits_</t>
  </si>
  <si>
    <t>I wanted to escape into the world of my dreams.</t>
  </si>
  <si>
    <t>私は夢の世界へ逃げ込みたかった。</t>
  </si>
  <si>
    <t>I_PPIS1 wanted_VVD to_TO escape_VVI into_II the_AT world_NN1 of_IO my_APPGE dreams_NN2 ._.</t>
  </si>
  <si>
    <t>I really learned the importance of preparing for competition through the sport of volleyball.</t>
  </si>
  <si>
    <t>私はバレーボールというスポーツから「切磋琢磨」を学び、心に深くしみた。</t>
  </si>
  <si>
    <t>I_PPIS1 really_RR learned_VVD the_AT importance_NN1 of_IO preparing_VVG for_IF competition_NN1 through_II the_AT sport_NN1 of_IO volleyball_NN1 ._.</t>
  </si>
  <si>
    <t>I often can't resist checking my cellphone e-mail during class. I often can't resist using my cellphone.</t>
  </si>
  <si>
    <t>私は授業中ちょくちょくメールをチェックしたくなる。携帯をついつい使いたくなってしまう。</t>
  </si>
  <si>
    <t>I_PPIS1 often_RR ca_VM n't_XX resist_VVI checking_VVG my_APPGE cellphone_NN1 e-mail_NN1 duringclass_NN1 ._.  I_PPIS1 often_RR ca_VM n't_XX resist_VVI using_VVG my_APPGE cellphone_NN1 ._.</t>
  </si>
  <si>
    <t>I'm getting more and more tired. I'm getting more and more excited because Christmas is coming.</t>
  </si>
  <si>
    <t>疲れがますますたまっている。</t>
  </si>
  <si>
    <t>I_PPIS1 'm_VBM getting_VVG more_RRR and_CC more_RGR tired_JJ ._.  I_PPIS1 'm_VBM getting_VVG more_RRR and_CC more_RGR excited_JJ because_CS Christmas_NNT1 is_VBZ coming_VVG ._.</t>
  </si>
  <si>
    <t>I got a special prize from the judges in our speech contest.</t>
  </si>
  <si>
    <t>私は審査員特別賞をスピーチ・コンテストでもらいました。</t>
  </si>
  <si>
    <t>I_PPIS1 got_VVD a_AT1 special_JJ prize_NN1 from_II the_AT judges_NN2 in_II our_APPGE speech_NN1 contest_NN1 ._.</t>
  </si>
  <si>
    <t>You probably don't know (realize) how much I love French. You don't knowは強すぎる。</t>
  </si>
  <si>
    <t>私がどれだけフランス語を愛しているか貴方はわからないでしょうね。</t>
  </si>
  <si>
    <t>You_PPY probably_RR do_VD0 n't_XX know_VVI (_( realize_VV0 )_) how_RGQ much_DA1 I_PPIS1 love_VV0 French_NN1 ._.  You_PPY do_VD0 n't_XX know_VVI</t>
  </si>
  <si>
    <t>It made me happy to see him so happy. It made me happy to see how happy he was.</t>
  </si>
  <si>
    <t>彼が楽しそうな姿をみて私もたのしくなった。</t>
  </si>
  <si>
    <t>It_PPH1 made_VVD me_PPIO1 happy_JJ to_TO see_VVI him_PPHO1 so_RG happy_JJ ._.  It_PPH1 made_VVD me_PPIO1 happy_JJ to_TO see_VVI how_RGQ happy_JJ he_PPHS1 was_VBDZ ._.</t>
  </si>
  <si>
    <t>Use the telephone network list to pass on the message.</t>
  </si>
  <si>
    <t>電話連絡網を使って伝言してください。</t>
  </si>
  <si>
    <t>Use_VV0 the_AT telephone_NN1 network_NN1 list_NN1 to_TO pass_VVI on_RP the_AT message_NN1 ._.</t>
  </si>
  <si>
    <t>an athletic event</t>
  </si>
  <si>
    <t>競技</t>
  </si>
  <si>
    <t>an_AT1 athletic_JJ event_NN1</t>
  </si>
  <si>
    <t>Everything on this table was 105 yen.</t>
  </si>
  <si>
    <t>そこにおいてあったものはすべて１０５円でした。</t>
  </si>
  <si>
    <t>Everything_PN1 on_II this_DD1 table_NN1 was_VBDZ 105_MC yen_NN ._.</t>
  </si>
  <si>
    <t>Meet at the front of the school.</t>
  </si>
  <si>
    <t>校門前に集合</t>
  </si>
  <si>
    <t>Meet_VV0 at_II the_AT front_NN1 of_IO the_AT school_NN1 ._.</t>
  </si>
  <si>
    <t>a grilled meat sandwich</t>
  </si>
  <si>
    <t>焼肉ドック</t>
  </si>
  <si>
    <t>a_AT1 grilled_JJ meat_NN1 sandwich_NN1</t>
  </si>
  <si>
    <t>a game software</t>
  </si>
  <si>
    <t>ゲームソフト</t>
  </si>
  <si>
    <t>a_AT1 game_NN1 software_NN1</t>
  </si>
  <si>
    <t>I couldn’t attend Sports Day due to an injury.</t>
  </si>
  <si>
    <t>私は怪我で運動会に出場できませんでした。</t>
  </si>
  <si>
    <t>I_PPIS1 couldnt_VV0 attend_VV0 Sports_NN2 Day_NP1 due_II21 to_II22 an_AT1 injury_NN1 ._.</t>
  </si>
  <si>
    <t>I am in charge of making announcements on Sports Day.</t>
  </si>
  <si>
    <t>私はアナウンスをする担当だった。</t>
  </si>
  <si>
    <t>I_PPIS1 am_VBM in_II31 charge_II32 of_II33 making_VVG announcements_NN2 on_II Sports_NN2 Day_NP1 ._.</t>
  </si>
  <si>
    <t>On the way an accident happened.</t>
  </si>
  <si>
    <t>途中で事故が起こった。</t>
  </si>
  <si>
    <t>On_II the_AT way_NN1 an_AT1 accident_NN1 happened_VVD ._.</t>
  </si>
  <si>
    <t>I had to run in a relay instead of a friend who was injured. I had to run in place of a friend who was injured.</t>
  </si>
  <si>
    <t>私はケガ人の代理でリレーにでなければならなくなった。</t>
  </si>
  <si>
    <t>I_PPIS1 had_VHD to_TO run_VVI in_II a_AT1 relay_NN1 instead_II21 of_II22 a_AT1 friend_NN1 who_PNQS was_VBDZ injured_VVN ._.  I_PPIS1 had_VHD to_TO run_VVI in_II31 place_II32 of_II33 a_AT1 friend_NN1 who_PNQS was_VBDZ injured_VVN ._.</t>
  </si>
  <si>
    <t>The reason why I watched the movie was because I heard it was fantastic (wonderful).</t>
  </si>
  <si>
    <t>なぜ、この映画を見たかというと、素晴らしいと聞いたからです。</t>
  </si>
  <si>
    <t>The_AT reason_NN1 why_RRQ I_PPIS1 watched_VVD the_AT movie_NN1 was_VBDZ because_CS I_PPIS1 heard_VVD it_PPH1 was_VBDZ fantastic_JJ (_( wonderful_JJ )_) ._.</t>
  </si>
  <si>
    <t>The cheerleading team performed at every game, home games and away.</t>
  </si>
  <si>
    <t>応援団が自分のところと相手校で演技をした。</t>
  </si>
  <si>
    <t>The_AT cheerleading_JJ team_NN1 performed_VVN at_II every_AT1 game_NN1 ,_, home_NN1 games_NN2 and_CC away_RL ._.</t>
  </si>
  <si>
    <t>I was so happy that I almost started crying.</t>
  </si>
  <si>
    <t>うれしくて、涙が出そうになった。</t>
  </si>
  <si>
    <t>I_PPIS1 was_VBDZ so_RG happy_JJ that_CST I_PPIS1 almost_RR started_VVD crying_NN1 ._.</t>
  </si>
  <si>
    <t>At Sports Day, I won all the games I took part in. On Sports Day, I won every event I entered .</t>
  </si>
  <si>
    <t>私が出た種目は全て勝利しました。</t>
  </si>
  <si>
    <t>At_II Sports_NN2 Day_NP1 ,_, I_PPIS1 won_VVD all_DB the_AT games_NN2 I_PPIS1 took_VVD part_NN1 in_RP ._.  On_II Sports_NN2 Day_NP1 ,_, I_PPIS1 won_VVD every_AT1 event_NN1 I_PPIS1 entered_VVD ._.</t>
  </si>
  <si>
    <t>Because I was alone at home, I had nothing special to do, so I did my English homework from cram school.</t>
  </si>
  <si>
    <t>１人になったので得にすることがなく、塾の英語の宿題をした。</t>
  </si>
  <si>
    <t>Because_CS I_PPIS1 was_VBDZ alone_JJ at_II home_NN1 ,_, I_PPIS1 had_VHD nothing_PN1 special_JJ to_TO do_VDI ,_, so_CS I_PPIS1 did_VDD my_APPGE English_JJ homework_NN1 from_II cram_NN1 school_NN1 ._.</t>
  </si>
  <si>
    <t>I wanted to go to bed as soon as possible last night, so I ate instant noodles for dinner.</t>
  </si>
  <si>
    <t>昨晩は出来るだけ早く寝たかった</t>
  </si>
  <si>
    <t>I_PPIS1 wanted_VVD to_TO go_VVI to_II bed_NN1 as_RG soon_RR as_CSA possible_JJ last_MD night_NNT1 ,_, so_CS I_PPIS1 ate_VVD instant_JJ noodles_NN2 for_IF dinner_NN1 ._.</t>
  </si>
  <si>
    <t>past participle</t>
  </si>
  <si>
    <t>過去完了形</t>
  </si>
  <si>
    <t>past_RL participle_VV0</t>
  </si>
  <si>
    <t>I ran in a relay race.</t>
  </si>
  <si>
    <t>リレーをした。</t>
  </si>
  <si>
    <t>I_PPIS1 ran_VVD in_II a_AT1 relay_NN1 race_NN1 ._.</t>
  </si>
  <si>
    <t>We lost at tug of war. We won at tug of war.</t>
  </si>
  <si>
    <t>綱引きで負けた。綱引きで勝った。</t>
  </si>
  <si>
    <t>We_PPIS2 lost_VVD at_II tug_NN1 of_IO war_NN1 ._.  We_PPIS2 won_VVD at_II tug_NN1 of_IO war_NN1 ._.</t>
  </si>
  <si>
    <t>I was on the health committee last year also, I am more satisfied with my work this year than last year.</t>
  </si>
  <si>
    <t>僕は去年も保健委員だったが、今年は去年よりとても遣り甲斐があった。</t>
  </si>
  <si>
    <t>I_PPIS1 was_VBDZ on_II the_AT health_NN1 committee_NN1 last_MD year_NNT1 also_RR ,_, I_PPIS1 am_VBM more_RGR satisfied_JJ with_IW my_APPGE work_NN1 this_DD1 year_NNT1 than_CSN last_MD year_NNT1 ._.</t>
  </si>
  <si>
    <t>I couldn't run because I had a blister on my left foot.</t>
  </si>
  <si>
    <t>何故なら、僕の左足にイボができたから。</t>
  </si>
  <si>
    <t>I_PPIS1 could_VM n't_XX run_VVI because_CS I_PPIS1 had_VHD a_AT1 blister_NN1 on_II my_APPGE left_JJ foot_NN1 ._.</t>
  </si>
  <si>
    <t>a cram school</t>
  </si>
  <si>
    <t>塾</t>
  </si>
  <si>
    <t>a_AT1 cram_NN1 school_NN1</t>
  </si>
  <si>
    <t>The guardians have to give permission before students can run in the 1,000 meter event.</t>
  </si>
  <si>
    <t>千メートル走では保護者のサインが必要です。</t>
  </si>
  <si>
    <t>The_AT guardians_NN2 have_VH0 to_TO give_VVI permission_NN1 before_II students_NN2 can_VM run_VVI in_II the_AT 1,000_MC meter_NN1 event_NN1 ._.</t>
  </si>
  <si>
    <t>We had to wait for an hour until the movie started because we got there much too early. ×so too early ×very too early</t>
  </si>
  <si>
    <t>早く着きすぎたので、映画の見れる時間まで１時間ほど待った。</t>
  </si>
  <si>
    <t>We_PPIS2 had_VHD to_TO wait_VVI for_IF an_AT1 hour_NNT1 until_CS the_AT movie_NN1 started_VVD because_CS we_PPIS2 got_VVD there_RL much_RR too_RG early_RR ._.  ×so_RR too_RG early_RR ×very_RG too_RG early_RR</t>
  </si>
  <si>
    <t>Two years ago our team won the third prize on Sports Day. The year before last our team was in third place on Sports Day.</t>
  </si>
  <si>
    <t>一昨年の運動会の結果は３位でした。</t>
  </si>
  <si>
    <t xml:space="preserve"> Two_MC years_NNT2 ago_RA our_APPGE team_NN1 won_VVD the_AT third_MD prize_NN1 on_II Sports_NN2 Day_NP1 ._. 　The_AT year_NNT1 before_RT last_VV0 our_APPGE team_NN1 was_VBDZ in_II third_MD place_NN1 on_II Sports_NN2 Day_NP1 ._.</t>
  </si>
  <si>
    <t>I found something I wanted to buy.</t>
  </si>
  <si>
    <t>買いたいものがあった。</t>
  </si>
  <si>
    <t>I_PPIS1 found_VVD something_PN1 I_PPIS1 wanted_VVD to_TO buy_VVI ._.</t>
  </si>
  <si>
    <t>She and I get along well (together). We enjoy each other's company.</t>
  </si>
  <si>
    <t>私と彼女はとても気があった。</t>
  </si>
  <si>
    <t>She_PPHS1 and_CC I_PPIS1 get_VV0 along_RP well_RR (_( together_RL )_) ._. 　We_PPIS2 enjoy_VV0 each_PPX221 other_PPX222 's_GE company_NN1 ._.</t>
  </si>
  <si>
    <t>a relay race</t>
  </si>
  <si>
    <t>リレー</t>
  </si>
  <si>
    <t>a_AT1 relay_NN1 race_NN1</t>
  </si>
  <si>
    <t>Space Mountain</t>
  </si>
  <si>
    <t>スペース・マウンテン</t>
  </si>
  <si>
    <t>Space_NN1 Mountain_NN1</t>
  </si>
  <si>
    <t>I only had one athletic event in the morning, but five after lunch. I wasn't in any event except one in the morning.</t>
  </si>
  <si>
    <t>午前中は１つの競技以外出番がなかった</t>
  </si>
  <si>
    <t xml:space="preserve"> I_PPIS1 only_RR had_VHD one_MC1 athletic_JJ event_NN1 in_II the_AT morning_NNT1 ,_, but_CCB five_MC after_II lunch_NN1 ._. 　I_PPIS1 was_VBDZ n't_XX in_II any_DD event_NN1 except_CS one_PN1 in_II the_AT morning_NNT1 ._.</t>
  </si>
  <si>
    <t>My favorite baseball team was totally beaten by a weaker team in the last game.</t>
  </si>
  <si>
    <t>試合で大敗してしまった</t>
  </si>
  <si>
    <t>My_APPGE favorite_JJ baseball_NN1 team_NN1 was_VBDZ totally_RR beaten_VVN by_II a_AT1 weaker_JJR team_NN1 in_II the_AT last_MD game_NN1 ._.</t>
  </si>
  <si>
    <t>In yesterday's game, Kubo replaced Uehara and finished pitching the game.</t>
  </si>
  <si>
    <t>途中で投手交代が行われ、上原の代わりに久保が投げた。</t>
  </si>
  <si>
    <t>In_II yesterday_RT 's_GE game_NN1 ,_, Kubo_NP1 replaced_VVD Uehara_NP1 and_CC finished_VVD pitching_VVG the_AT game_NN1 ._.</t>
  </si>
  <si>
    <t>When a poor hitter was at bat, I was able to eat a hotdog without worrying.</t>
  </si>
  <si>
    <t>相手の打者が下位打者の時、僕は安心してアメリカンドックを食べた。</t>
  </si>
  <si>
    <t>When_CS a_AT1 poor_JJ hitter_NN1 was_VBDZ at_II bat_NN1 ,_, I_PPIS1 was_VBDZ able_JK to_TO eat_VVI a_AT1 hotdog_NN1 without_IW worrying_JJ ._.</t>
  </si>
  <si>
    <t>I am planning to take the STEP test.</t>
  </si>
  <si>
    <t>私は英語検定を受ける予定です。</t>
  </si>
  <si>
    <t>I_PPIS1 am_VBM planning_VVG to_TO take_VVI the_AT STEP_NN1 test_NN1 ._.</t>
  </si>
  <si>
    <t>I was planning to get up at seven but my alarm didn't go off. I was planning to get up at seven but my alarm didn't ring.</t>
  </si>
  <si>
    <t>私は７時に起きる予定だった。</t>
  </si>
  <si>
    <t>I_PPIS1 was_VBDZ planning_VVG to_TO get_VVI up_RP at_II seven_MC but_CCB my_APPGE alarm_NN1 did_VDD n't_XX go_VVI off_RP ._. 　I_PPIS1 was_VBDZ planning_VVG to_TO get_VVI up_RP at_II seven_MC but_CCB my_APPGE alarm_NN1 did_VDD n't_XX ring_VVI ._.</t>
  </si>
  <si>
    <t>The English test was not so difficult (, but I should have studied more).</t>
  </si>
  <si>
    <t>英語は普通の難しさでした。</t>
  </si>
  <si>
    <t>The_AT English_JJ test_NN1 was_VBDZ not_XX so_RG difficult_JJ (_( ,_, but_CCB I_PPIS1 should_VM have_VHI studied_VVN more_RRR )_) ._.</t>
  </si>
  <si>
    <t>I bought some hamburgers to take out.</t>
  </si>
  <si>
    <t>ハンバーガーを買ってテイクアウトした(持ち帰った)。</t>
  </si>
  <si>
    <t>I_PPIS1 bought_VVD some_DD hamburgers_NN2 to_TO take_VVI out_RP ._.</t>
  </si>
  <si>
    <t>I was able to get the thing I wanted from the crane machine in the game center.</t>
  </si>
  <si>
    <t>ＵＦＯキャッチャーで景品をとった</t>
  </si>
  <si>
    <t>I_PPIS1 was_VBDZ able_JK to_TO get_VVI the_AT thing_NN1 I_PPIS1 wanted_VVD from_II the_AT crane_NN1 machine_NN1 in_II the_AT game_NN1 center_NN1 ._.</t>
  </si>
  <si>
    <t>It was a good experience. It turned out to be a good experience.</t>
  </si>
  <si>
    <t>いい経験になった</t>
  </si>
  <si>
    <t>It_PPH1 was_VBDZ a_AT1 good_JJ experience_NN1 ._.  It_PPH1 turned_VVD out_RP to_TO be_VBI a_AT1 good_JJ experience_NN1 ._.</t>
  </si>
  <si>
    <t>I like A Question of Honor, the theme song of the World Cup.</t>
  </si>
  <si>
    <t>私はワールドカップのテーマソングでもある「クエッション・オブ・オナー」が好きです。</t>
  </si>
  <si>
    <t>I_PPIS1 like_VV0 A_AT1 Question_NN1 of_IO Honor_NN1 ,_, the_AT theme_NN1 song_NN1 of_IO the_AT World_NN1 Cup_NN1 ._.</t>
  </si>
  <si>
    <t>I got some medicine at the pharmacy.</t>
  </si>
  <si>
    <t>僕は病院で薬をもらいました。</t>
  </si>
  <si>
    <t>I_PPIS1 got_VVD some_DD medicine_NN1 at_II the_AT pharmacy_NN1 ._.</t>
  </si>
  <si>
    <t>The movie which is based on the novel is a hit around the world.</t>
  </si>
  <si>
    <t>世界の中でも人気があり、本を元に制作された。</t>
  </si>
  <si>
    <t>The_AT movie_NN1 which_DDQ is_VBZ based_VVN on_II the_AT novel_NN1 is_VBZ a_AT1 hit_NN1 around_II the_AT world_NN1 ._.</t>
  </si>
  <si>
    <t>I couldn't understand the movie well without subtitles because the English was too fast and there were too many words I didn't know. (Therefore I had to use the subtitles.)</t>
  </si>
  <si>
    <t>字幕なしの英語版で見たが、早いのと知らない単語がたくさんあり、あまり理解できなかった。</t>
  </si>
  <si>
    <t>I_PPIS1 could_VM n't_XX understand_VVI the_AT movie_NN1 well_RR without_IW subtitles_NN2 because_CS the_AT English_NN1 was_VBDZ too_RG fast_JJ and_CC there_EX were_VBDR too_RG many_DA2 words_NN2 I_PPIS1 did_VDD n't_XX know_VVI ._.  (_( Therefore_RR I_PPIS</t>
  </si>
  <si>
    <t>I want to go to the beach. ×The 'sea' is not good because students want to swim.</t>
  </si>
  <si>
    <t>海にいきたい・・・。</t>
  </si>
  <si>
    <t>I_PPIS1 want_VV0 to_TO go_VVI to_II the_AT beach_NN1 ._.  ×The_AT 'sea'_NN1 is_VBZ not_XX good_JJ because_CS students_NN2 want_VV0 to_TO swim_VVI ._.</t>
  </si>
  <si>
    <t>It was a good day because I was able to go for a walk.</t>
  </si>
  <si>
    <t>散歩ができたのでその日はとてもよい日だった。運が良かった。</t>
  </si>
  <si>
    <t>It_PPH1 was_VBDZ a_AT1 good_JJ day_NNT1 because_CS I_PPIS1 was_VBDZ able_JK to_TO go_VVI for_IF a_AT1 walk_NN1 ._.</t>
  </si>
  <si>
    <t>I smoothed down my hair. （手で整えたということ）</t>
  </si>
  <si>
    <t>かみをととのえる（ととのえた）</t>
  </si>
  <si>
    <t>I_PPIS1 smoothed_VVD down_RP my_APPGE hair_NN1 ._.</t>
  </si>
  <si>
    <t>I want to study hard enough not to fall behind. I want to study hard enough so that I won't get behind the others in my class.</t>
  </si>
  <si>
    <t>私は勉強に遅れないように頑張りたい。</t>
  </si>
  <si>
    <t>I_PPIS1 want_VV0 to_TO study_VVI hard_RR enough_RR not_XX to_TO fall_VVI behind_RL ._.  I_PPIS1 want_VV0 to_TO study_VVI hard_RR enough_RR so_CS21 that_CS22 I_PPIS1 wo_VM n't_XX get_VVI behind_II the_AT others_NN2 in_II my_APPGE class_NN1 ._.</t>
  </si>
  <si>
    <t>I ate lunch so late today. I had such a late lunch today.</t>
  </si>
  <si>
    <t>かなり遅い昼飯を食べて・・・</t>
  </si>
  <si>
    <t>I_PPIS1 ate_VVD lunch_NN1 so_RG late_RR today_RT ._.  I_PPIS1 had_VHD such_DA a_AT1 late_JJ lunch_NN1 today_RT ._.</t>
  </si>
  <si>
    <t>I passed the entrance exam, so I think it was good to have studied English so hard until now.</t>
  </si>
  <si>
    <t>試験に合格したので、今まで英語を一所懸命勉強してきて良かったと思いました。</t>
  </si>
  <si>
    <t>I_PPIS1 passed_VVD the_AT entrance_NN1 exam_NN1 ,_, so_CS I_PPIS1 think_VV0 it_PPH1 was_VBDZ good_JJ to_TO have_VHI studied_VVN English_NN1 so_RG hard_RR until_II now_RT ._.</t>
  </si>
  <si>
    <t>Could you be a little quieter?</t>
  </si>
  <si>
    <t>もう少し静かにしてください。</t>
  </si>
  <si>
    <t>Could_VM you_PPY be_VBI a_RR21 little_RR22 quieter_JJR ?_?</t>
  </si>
  <si>
    <t>My little sister blew out the candles on her (birthday) cake.</t>
  </si>
  <si>
    <t>私の妹はケーキのロウソクの火を吹き消しました。</t>
  </si>
  <si>
    <t>My_APPGE little_JJ sister_NN1 blew_VVD out_RP the_AT candles_NN2 on_II her_PPHO1 (_( birthday_NN1 )_) cake_NN1 ._.</t>
  </si>
  <si>
    <t>I belong to the Boy Scouts.</t>
  </si>
  <si>
    <t>ボーイスカウト</t>
  </si>
  <si>
    <t>I_PPIS1 belong_VV0 to_II the_AT Boy_NN1 Scouts_NN2 ._.</t>
  </si>
  <si>
    <t>She is so smart.</t>
  </si>
  <si>
    <t>とてもが頭いい！！</t>
  </si>
  <si>
    <t>She_PPHS1 is_VBZ so_RG smart_JJ ._.</t>
  </si>
  <si>
    <t>I was worried if I could do it well or not.</t>
  </si>
  <si>
    <t>ちゃんと出来たか心配だった。</t>
  </si>
  <si>
    <t>I_PPIS1 was_VBDZ worried_VVN if_CS I_PPIS1 could_VM do_VDI it_PPH1 well_RR or_CC not_XX ._.</t>
  </si>
  <si>
    <t>I changed trains at Aoyama-itchome Station.</t>
  </si>
  <si>
    <t>青山一丁目の駅で乗り換えた。</t>
  </si>
  <si>
    <t>I_PPIS1 changed_VVD trains_NN2 at_II Aoyama-itchome_JJ Station_NN1 ._.</t>
  </si>
  <si>
    <t>I hope this movie will have a sequel.</t>
  </si>
  <si>
    <t>この映画は、続けて欲しい。</t>
  </si>
  <si>
    <t>I_PPIS1 hope_VV0 this_DD1 movie_NN1 will_VM have_VHI a_AT1 sequel_NN1 ._.</t>
  </si>
  <si>
    <t>In the end, I wasn't able to do anything I had planned to do today.</t>
  </si>
  <si>
    <t>結局、今日は何もできなかった。</t>
  </si>
  <si>
    <t>In_II the_AT end_NN1 ,_, I_PPIS1 was_VBDZ n't_XX able_JK to_TO do_VDI anything_PN1 I_PPIS1 had_VHD planned_VVN to_TO do_VDI today_RT ._.</t>
  </si>
  <si>
    <t>I took the test of pre-second grade of EIKEN.</t>
  </si>
  <si>
    <t>私は準２級を受けました。</t>
  </si>
  <si>
    <t>I_PPIS1 took_VVD the_AT test_NN1 of_IO pre-second_MD grade_NN1 of_IO EIKEN_NN1 ._.</t>
  </si>
  <si>
    <t>The game finished in a tie. The game was a draw.</t>
  </si>
  <si>
    <t>試合は引き分けに終わった。</t>
  </si>
  <si>
    <t>The_AT game_NN1 finished_VVN in_II a_AT1 tie_NN1 ._.  The_AT game_NN1 was_VBDZ a_AT1 draw_NN1 ._.</t>
  </si>
  <si>
    <t>I don't know the results of the test yet, but I wasn't satisfied with my answers.</t>
  </si>
  <si>
    <t>まだ英語準２級の結果はわかりません。しかし、わたしにとってこれは不本意でした。</t>
  </si>
  <si>
    <t>I_PPIS1 do_VD0 n't_XX know_VVI the_AT results_NN2 of_IO the_AT test_NN1 yet_RR ,_, but_CCB I_PPIS1 was_VBDZ n't_XX satisfied_VVN with_IW my_APPGE answers_NN2 ._.</t>
  </si>
  <si>
    <t>I watched the game between the host country Germany and Costa Rica.</t>
  </si>
  <si>
    <t>観た試合は開催国のドイツ対コスタリカでした。</t>
  </si>
  <si>
    <t>I_PPIS1 watched_VVD the_AT game_NN1 between_II the_AT host_NN1 country_NN1 Germany_NP1 and_CC Costa_NP1 Rica_NP1 ._.</t>
  </si>
  <si>
    <t>I recommend that you take Pre-second grade STEP test.</t>
  </si>
  <si>
    <t>準２級を受験することを、オススメする。</t>
  </si>
  <si>
    <t>I_PPIS1 recommend_VV0 that_CST you_PPY take_VV0 Pre-second_MD grade_NN1 STEP_NN1 test_NN1 ._.</t>
  </si>
  <si>
    <t>I had STEP test today and I went to the test center.</t>
  </si>
  <si>
    <t>英検があった。（英検と言う単語が分からない）、私は試験会場に向かった。</t>
  </si>
  <si>
    <t>I_PPIS1 had_VHD STEP_NN1 test_NN1 today_RT and_CC I_PPIS1 went_VVD to_II the_AT test_NN1 center_NN1 ._.</t>
  </si>
  <si>
    <t>I took the 4th grade STEP test.</t>
  </si>
  <si>
    <t>英検四級を受けました。</t>
  </si>
  <si>
    <t>I_PPIS1 took_VVD the_AT 4th_MD grade_NN1 STEP_NN1 test_NN1 ._.</t>
  </si>
  <si>
    <t>test center</t>
  </si>
  <si>
    <t>テスト会場</t>
  </si>
  <si>
    <t>test_VV0 center_NN1</t>
  </si>
  <si>
    <t>I walked part of the way home with a friend.</t>
  </si>
  <si>
    <t>私は友達と途中まで一緒に帰りました。</t>
  </si>
  <si>
    <t>I_PPIS1 walked_VVD part_NN1 of_IO the_AT way_NN1 home_RL with_IW a_AT1 friend_NN1 ._.</t>
  </si>
  <si>
    <t>Since my mother had something else to do, we went home separately after shopping at the department store.</t>
  </si>
  <si>
    <t>お母さんは用事があったからデパートで買い物の後、途中で別れた。</t>
  </si>
  <si>
    <t>Since_CS my_APPGE mother_NN1 had_VHD something_PN1 else_RR to_TO do_VDI ,_, we_PPIS2 went_VVD home_RL separately_RR after_II shopping_VVG at_II the_AT department_NN1 store_NN1 ._.</t>
  </si>
  <si>
    <t>I was pleased with the score of the 4th grade STEP test. / I was happy with my score of the 4th grade STEP test.</t>
  </si>
  <si>
    <t>英検４級の時は、結果が良かった。</t>
  </si>
  <si>
    <t>I_PPIS1 was_VBDZ pleased_JJ with_IW the_AT score_NN1 of_IO the_AT 4th_MD grade_NN1 STEP_NN1 test_NN1 ._.  /_FO I_ZZ1 was_VBDZ happy_JJ with_IW my_APPGE score_NN1 of_IO the_AT 4th_MD grade_NN1 STEP_NN1 test_NN1 ._.</t>
  </si>
  <si>
    <t>When we were young, we didn't like to share our toys. / We didn't share the cake. / We didn't share the cookies.</t>
  </si>
  <si>
    <t>独り占め</t>
  </si>
  <si>
    <t>When_CS we_PPIS2 were_VBDR young_JJ ,_, we_PPIS2 did_VDD n't_XX like_VVI to_TO share_VVI our_APPGE toys_NN2 ._.  /_FO We_PPIS2 did_VDD n't_XX share_VVI the_AT cake_NN1 ._.  /_FO We_PPIS2 did_VDD n't_XX share_VVI the_AT cookies_NN2 ._.</t>
  </si>
  <si>
    <t>My mother made appetizers for the party.</t>
  </si>
  <si>
    <t>オードブルを作った。</t>
  </si>
  <si>
    <t>My_APPGE mother_NN1 made_VVD appetizers_NN2 for_IF the_AT party_NN1 ._.</t>
  </si>
  <si>
    <t>If I pass the written and listening part of the STEP 3 test, I will try hard to pass the interview test (on my first try).</t>
  </si>
  <si>
    <t>もし（英検３級の）１次試験に受かったら、２次試験も頑張りたい。</t>
  </si>
  <si>
    <t>If_CS I_PPIS1 pass_VV0 the_AT written_JJ and_CC listening_JJ part_NN1 of_IO the_AT STEP_NN1 3_MC test_NN1 ,_, I_PPIS1 will_VM try_VVI hard_JJ to_TO pass_VVI the_AT interview_NN1 test_NN1 (_( on_II my_APPGE first_MD try_NN1 )_) ._.</t>
  </si>
  <si>
    <t>I will take the 4th grade STEP test.</t>
  </si>
  <si>
    <t>英検の４級を受けます。</t>
  </si>
  <si>
    <t>I_PPIS1 will_VM take_VVI the_AT 4th_MD grade_NN1 STEP_NN1 test_NN1 ._.</t>
  </si>
  <si>
    <t>I was sleepy all day today because I stayed up late to see (or watch) the opening ceremony and the first game.</t>
  </si>
  <si>
    <t>昨日遅くまでワ－ルドカップの開幕セレモニーと開幕戦を観たため今日一日中眠かった。</t>
  </si>
  <si>
    <t>I_PPIS1 was_VBDZ sleepy_JJ all_DB day_NNT1 today_RT because_CS I_PPIS1 stayed_VVD up_RP late_RR to_TO see_VVI (_( or_CC watch_NN1 )_) the_AT opening_NN1 ceremony_NN1 and_CC the_AT first_MD game_NN1 ._.</t>
  </si>
  <si>
    <t>This is the last game the third year students will play before they graduate. The third year students will have their last game before they graduate.</t>
  </si>
  <si>
    <t>先輩がこの試合を最後に引退します。</t>
  </si>
  <si>
    <t>This_DD1 is_VBZ the_AT last_MD game_NN1 the_AT third_MD year_NNT1 students_NN2 will_VM play_VVI before_CS they_PPHS2 graduate_VV0 ._.  The_AT third_MD year_NNT1 students_NN2 will_VM have_VHI their_APPGE last_MD game_NN1 before_CS they_PPHS2 graduate_VV0 .</t>
  </si>
  <si>
    <t>In the museum there were a lot of things which were over a thousand years old.</t>
  </si>
  <si>
    <t>博物館には千年以上も前のものがたくさんあった。</t>
  </si>
  <si>
    <t>In_II the_AT museum_NN1 there_EX were_VBDR a_AT1 lot_NN1 of_IO things_NN2 which_DDQ were_VBDR over_RG a_AT1 thousand_NNO years_NNT2 old_JJ ._.</t>
  </si>
  <si>
    <t>He scored the tying goal.</t>
  </si>
  <si>
    <t>彼は同点ゴールを決めた。</t>
  </si>
  <si>
    <t>He_PPHS1 scored_VVD the_AT tying_NN1 goal_NN1 ._.</t>
  </si>
  <si>
    <t>We hope our team will be as strong as the third year students' team.</t>
  </si>
  <si>
    <t>私達は３年生に負けないくらい強くなりたい。</t>
  </si>
  <si>
    <t>We_PPIS2 hope_VV0 our_APPGE team_NN1 will_VM be_VBI as_RG strong_JJ as_CSA the_AT third_MD year_NNT1 students_NN2 '_GE team_NN1 ._.</t>
  </si>
  <si>
    <t>the last game before graduating</t>
  </si>
  <si>
    <t>the_AT last_MD game_NN1 before_II graduating_VVG</t>
  </si>
  <si>
    <t>I wanted to go to the library after I got home from school but I was too tired to go.</t>
  </si>
  <si>
    <t>私は学校から帰って図書館に行こうと思ったが、疲れていて行けなかった。</t>
  </si>
  <si>
    <t>I_PPIS1 wanted_VVD to_TO go_VVI to_II the_AT library_NN1 after_CS I_PPIS1 got_VVD home_RL from_II school_NN1 but_CCB I_PPIS1 was_VBDZ too_RG tired_JJ to_TO go_VVI ._.</t>
  </si>
  <si>
    <t>How did you do on the test? - I don't know how well I did on the test. I don't know how I did on the test. / How was the test? - It was easy. It was difficult. It was so-so.</t>
  </si>
  <si>
    <t>テストの結果がどうなるかわからない。</t>
  </si>
  <si>
    <t>How_RRQ did_VDD you_PPY do_VDI on_II the_AT test_NN1 ?_? -_- I_PPIS1 do_VD0 n't_XX know_VVI how_RGQ well_RR I_PPIS1 did_VDD on_II the_AT test_NN1 ._.  I_PPIS1 do_VD0 n't_XX know_VVI how_RRQ I_PPIS1 did_VDD on_II the_AT test_NN1 ._.  /_FO How_RRQ was_VBDZ</t>
  </si>
  <si>
    <t>Which team do you like? What's your favorite team? / Who are you for? (For Specific game) Who do you want to win? (For Specific game) ×support, stand on</t>
  </si>
  <si>
    <t>どっちを応援している。</t>
  </si>
  <si>
    <t>Which_DDQ team_NN1 do_VD0 you_PPY like_VVI ?_?  What_DDQ 's_VBZ your_APPGE favorite_JJ team_NN1 ?_? /_FO Who_PNQS are_VBR you_PPY for_IF ?_? (_( For_IF Specific_JJ game_NN1 )_) Who_PNQS do_VD0 you_PPY want_VVI to_TO win_VVI ?_?  (_( For_IF Specific_JJ gam</t>
  </si>
  <si>
    <t>What shall we do?</t>
  </si>
  <si>
    <t>どうしましょう</t>
  </si>
  <si>
    <t>What_DDQ shall_VM we_PPIS2 do_VDI ?_?</t>
  </si>
  <si>
    <t>Player number 5 is very tall at about 185 centimeters.</t>
  </si>
  <si>
    <t>特にゼッケン５番のひとはとても大きく１８５cmくらいありました。</t>
  </si>
  <si>
    <t>Player_NN1 number_NN1 5_MC is_VBZ very_RG tall_JJ at_II about_RG 185_MC centimeters_NN2 ._.</t>
  </si>
  <si>
    <t>The third year students encouraged us after we lost the game.</t>
  </si>
  <si>
    <t>試合に負けたとき、先輩に激励を受けた。</t>
  </si>
  <si>
    <t>The_AT third_MD year_NNT1 students_NN2 encouraged_VVD us_PPIO2 after_CS we_PPIS2 lost_VVD the_AT game_NN1 ._.</t>
  </si>
  <si>
    <t>After sweating so much in the tennis game, it felt good to take a bath. After sweating so much in the tennis match, It felt good when I took a bath.</t>
  </si>
  <si>
    <t>僕はテニスをした後汗をかいたので風呂に入って気持ちよかった。</t>
  </si>
  <si>
    <t>After_II sweating_VVG so_RG much_DA1 in_II the_AT tennis_NN1 game_NN1 ,_,  it_PPH1 felt_VVD good_JJ to_TO take_VVI a_AT1 bath_NN1 ._.  After_II sweating_VVG so_RG much_DA1 in_II the_AT tennis_NN1 match_NN1 ,_, It_PPH1 felt_VVD good_JJ when_CS I_PPIS1 took</t>
  </si>
  <si>
    <t>The person I played against was really good, but I could have won if I had stayed calm. The third year students encouraged us, but we would have been equally matched if I had stayed calm.</t>
  </si>
  <si>
    <t>上手だったが落ち着けば互角に戦える相手だった。</t>
  </si>
  <si>
    <t>The_AT person_NN1 I_PPIS1 played_VVD against_II was_VBDZ really_RR good_JJ ,_, but_CCB I_PPIS1 could_VM have_VHI won_VVN if_CS I_PPIS1 had_VHD stayed_VVN 
calm_JJ ._. The_AT third_MD year_NNT1 students_NN2 encouraged_VVD us_PPIO2 ,_, but_CCB we_PPIS2 wou</t>
  </si>
  <si>
    <t>When I finally could solve the (math) problem that I couldn't understand before, I was really happy.</t>
  </si>
  <si>
    <t>分からなかった問題が分かったのでその喜びはひとしおであった。</t>
  </si>
  <si>
    <t>When_CS I_PPIS1 finally_RR could_VM solve_VVI the_AT (_( math_NN1 )_) problem_NN1 that_CST I_PPIS1 could_VM n't_XX understand_VVI before_RT ,_, I_PPIS1 was_VBDZ really_RR happy_JJ ._.</t>
  </si>
  <si>
    <t>I had little money in my pocket. I had almost no money in my pocket. I had almost no money with me. I had almost no money on me(, so I couldn't buy a Coke.)</t>
  </si>
  <si>
    <t>ほとんどお金がなかった。</t>
  </si>
  <si>
    <t>I_PPIS1 had_VHD little_DA1 money_NN1 in_II my_APPGE pocket_NN1 ._.  I_PPIS1 had_VHD almost_RR no_AT money_NN1 in_II my_APPGE pocket_NN1 ._.  I_PPIS1 had_VHD almost_RR no_AT money_NN1 with_IW me_PPIO1 ._.  I_PPIS1 had_VHD almost_RR no_AT money_NN1 on_II me</t>
  </si>
  <si>
    <t>My father works for a transport company, Kuroneko.</t>
  </si>
  <si>
    <t>運送業</t>
  </si>
  <si>
    <t>My_APPGE father_NN1 works_VVZ for_IF a_AT1 transport_NN1 company_NN1 ,_, Kuroneko_NP1 ._.</t>
  </si>
  <si>
    <t>I passed time trying to keep the shuttlecock in the air.</t>
  </si>
  <si>
    <t>私はその場で、シャトルをラケットで打ち上げて遊びました。</t>
  </si>
  <si>
    <t>I_PPIS1 passed_VVD time_NNT1 trying_VVG to_TO keep_VVI the_AT shuttlecock_NN1 in_II the_AT air_NN1 ._.</t>
  </si>
  <si>
    <t>Mother fixed mackerel for dinner tonight. Mother cooked mackerel for dinner tonight.</t>
  </si>
  <si>
    <t>さばの英語</t>
  </si>
  <si>
    <t>Mother_NN1 fixed_JJ mackerel_NN for_IF dinner_NN1 tonight_RT ._.  Mother_NN1 cooked_VVD mackerel_NN for_IF dinner_NN1 tonight_RT ._.</t>
  </si>
  <si>
    <t>I walked around various floors of (or in) the department store to check out what was there</t>
  </si>
  <si>
    <t>私はデパート内の色々な階を見て回りました。</t>
  </si>
  <si>
    <t>I_PPIS1 walked_VVD around_RP various_JJ floors_NN2 of_IO (_( or_CC in_RP )_) the_AT department_NN1 store_NN1 to_TO check_VVI out_RP what_DDQ was_VBDZ there_RL ._.</t>
  </si>
  <si>
    <t>We lost so we couldn't be in the final game of the tournament.</t>
  </si>
  <si>
    <t>これで決勝トーナメントに出れなくなってしまった。</t>
  </si>
  <si>
    <t>We_PPIS2 lost_VVD so_RR we_PPIS2 could_VM n't_XX be_VBI in_II the_AT final_JJ game_NN1 of_IO the_AT tournament_NN1 ._.</t>
  </si>
  <si>
    <t>I should try not to make the same mistake again. I should try not to make the same mistake from now on.</t>
  </si>
  <si>
    <t>これからは同じ間違いをしないように気をつけたいと思った。</t>
  </si>
  <si>
    <t>I_PPIS1 should_VM try_VVI not_XX to_TO make_VVI the_AT same_DA mistake_NN1 again_RT ._.  I_PPIS1 should_VM try_VVI not_XX to_TO make_VVI the_AT same_DA mistake_NN1 from_RT31 now_RT32 on_RT33 ._.</t>
  </si>
  <si>
    <t>Because of that, I was so sleepy the next day.</t>
  </si>
  <si>
    <t>そのせいで次の日はとても眠かった。</t>
  </si>
  <si>
    <t>Because_II21 of_II22 that_DD1 ,_, I_PPIS1 was_VBDZ so_RG sleepy_JJ the_AT next_MD day_NNT1 ._.</t>
  </si>
  <si>
    <t>My little sister played volleyball for the first time.</t>
  </si>
  <si>
    <t>私の妹はバレーボールを初めてやった。</t>
  </si>
  <si>
    <t>My_APPGE little_JJ sister_NN1 played_VVD volleyball_NN1 for_IF the_AT first_MD time_NNT1 ._.</t>
  </si>
  <si>
    <t>You don't realize the importance of preparing for the test.</t>
  </si>
  <si>
    <t>危機感がない。</t>
  </si>
  <si>
    <t>You_PPY do_VD0 n't_XX realize_VVI the_AT importance_NN1 of_IO preparing_VVG for_IF the_AT test_NN1 ._.</t>
  </si>
  <si>
    <t>I need to decide the theme for my research project.</t>
  </si>
  <si>
    <t>テーマ研究を決める必要がある。</t>
  </si>
  <si>
    <t>I_PPIS1 need_VV0 to_TO decide_VVI the_AT theme_NN1 for_IF my_APPGE research_NN1 project_NN1 ._.</t>
  </si>
  <si>
    <t>Mother said I need to break in my new shoes before I go trekking. Breaking in my new gloves.</t>
  </si>
  <si>
    <t>「新しいトレッキングシューズはまだかたいから、はきならさなければならない」と言われた。</t>
  </si>
  <si>
    <t>Mother_NN1 said_VVD I_PPIS1 need_VV0 to_TO break_VVI in_II my_APPGE new_JJ shoes_NN2 before_CS I_PPIS1 go_VV0 trekking_VVG ._.  Breaking_VVG in_II my_APPGE new_JJ gloves_NN2 ._.</t>
  </si>
  <si>
    <t>I wish there would be more days off. Comment: Days off include holidays. Holidays doesn't include days off. I wish I could take more days off from my part time job. I wish there would be more days off from my club practice.</t>
  </si>
  <si>
    <t>私は部活なしで休日が増えて欲しいです。</t>
  </si>
  <si>
    <t xml:space="preserve"> I_PPIS1 wish_VV0 there_EX would_VM be_VBI more_DAR days_NNT2 off_RP ._. Comment_VV0 :_: Days_NNT2 off_RP include_VV0 holidays_NN2 ._. Holidays_NN2 does_VDZ n't_XX include_VVI days_NNT2 off_RP ._. I_PPIS1 wish_VV0 I_PPIS1 could_VM take_VVI more_DAR days_N</t>
  </si>
  <si>
    <t>I really want to study science harder this semester. I especially want to study science harder. I want to study (all the subjects) harder this semester, especially science.</t>
  </si>
  <si>
    <t>僕は理科を特に頑張りたい。</t>
  </si>
  <si>
    <t>I_PPIS1 really_RR want_VV0 to_TO study_VVI science_NN1 harder_RRR this_DD1 semester_NN1 ._.  I_PPIS1 especially_RR want_VV0 to_TO study_VVI science_NN1 harder_RRR ._.  I_PPIS1 want_VV0 to_TO study_VVI (_( all_DB the_AT subjects_NN2 )_) harder_RRR this_DD1</t>
  </si>
  <si>
    <t>I wish there would be no final tests.</t>
  </si>
  <si>
    <t>期末なんてなくなってほしい。</t>
  </si>
  <si>
    <t>I_PPIS1 wish_VV0 there_EX would_VM be_VBI no_AT final_JJ tests_NN2 ._.</t>
  </si>
  <si>
    <t>Their grandparents were very glad to know that Dai grew taller and Moe grew up and started acting like a young lady acting like an adult / behaving like an adult.</t>
  </si>
  <si>
    <t>大はとても背が伸びていて、萌は大人っぽく成っていた。なのでおばあちゃんとおじいちゃんはとっても喜んでいた。</t>
  </si>
  <si>
    <t>Their_APPGE grandparents_NN2 were_VBDR very_RG glad_JJ to_TO know_VVI that_CST Dai_NP1 grew_VVD taller_JJR and_CC Moe_NP1 grew_VVD up_RP and_CC started_VVD acting_VVG like_II a_AT1 young_JJ lady_NN1 acting_VVG like_II an_AT1 adult_NN1 /_FO behaving_VVG li</t>
  </si>
  <si>
    <t>I studied geography, biology and English vocabulary at my cram school.</t>
  </si>
  <si>
    <t>塾では地理、理科Ⅱ、単語を勉強した。</t>
  </si>
  <si>
    <t>I_PPIS1 studied_VVD geography_NN1 ,_, biology_NN1 and_CC English_JJ vocabulary_NN1 at_II my_APPGE cram_NN1 school_NN1 ._.</t>
  </si>
  <si>
    <t>I was tired all day long.</t>
  </si>
  <si>
    <t>疲れた１日になった。</t>
  </si>
  <si>
    <t>I_PPIS1 was_VBDZ tired_JJ all_DB day_NNT1 long_RR ._.</t>
  </si>
  <si>
    <t>I studied for the final test.</t>
  </si>
  <si>
    <t>期末テスト対策の勉強をしました。</t>
  </si>
  <si>
    <t>I_PPIS1 studied_VVD for_IF the_AT final_JJ test_NN1 ._.</t>
  </si>
  <si>
    <t>I studied hard for the test and enjoyed the baseball game without worrying about the test results.</t>
  </si>
  <si>
    <t>今回のテストを頑張って、その後の大会を楽しいものにしたい。</t>
  </si>
  <si>
    <t>I_PPIS1 studied_VVD hard_RR for_IF the_AT test_NN1 and_CC enjoyed_VVD the_AT baseball_NN1 game_NN1 without_IW worrying_JJ about_II the_AT test_NN1 results_NN2 ._.</t>
  </si>
  <si>
    <t>I wasn't able to get up early because I stayed up late. I couldn't get up early because I stayed up late.</t>
  </si>
  <si>
    <t>私は、夜遅くまで起きていたため早く起きることができなかった。</t>
  </si>
  <si>
    <t>I_PPIS1 was_VBDZ n't_XX able_JK to_TO get_VVI up_RP early_RR because_CS I_PPIS1 stayed_VVD up_RP late_RR ._.  I_PPIS1 could_VM n't_XX get_VVI up_RP early_RR because_CS I_PPIS1 stayed_VVD up_RP late_RR ._.</t>
  </si>
  <si>
    <t>I looked up something on the Internet.</t>
  </si>
  <si>
    <t>僕はパソコンでわからないことを調べました。</t>
  </si>
  <si>
    <t>I_PPIS1 looked_VVD up_RP something_PN1 on_II the_AT Internet_NN1 ._.</t>
  </si>
  <si>
    <t>The movie is about the love between a mother and child.</t>
  </si>
  <si>
    <t>母と子の愛を描いた映画</t>
  </si>
  <si>
    <t>The_AT movie_NN1 is_VBZ about_II the_AT love_NN1 between_II a_AT1 mother_NN1 and_CC child_NN1 ._.</t>
  </si>
  <si>
    <t>chemistry formula</t>
  </si>
  <si>
    <t>化学式</t>
  </si>
  <si>
    <t>chemistry_NN1 formula_NN1</t>
  </si>
  <si>
    <t>the theme for research project</t>
  </si>
  <si>
    <t>テーマ研究</t>
  </si>
  <si>
    <t>the_AT theme_NN1 for_IF research_NN1 project_NN1</t>
  </si>
  <si>
    <t>The research project class is the fifth and sixth periods.</t>
  </si>
  <si>
    <t>５・６時間目</t>
  </si>
  <si>
    <t>The_AT research_NN1 project_NN1 class_NN1 is_VBZ the_AT fifth_MD and_CC sixth_MD periods_NN2 ._.</t>
  </si>
  <si>
    <t>My temperature was 38 degrees. / I had a temperature of 38 degrees.</t>
  </si>
  <si>
    <t>熱が３８℃あった。</t>
  </si>
  <si>
    <t>My_APPGE temperature_NN1 was_VBDZ 38_MC degrees_NN2 ._.  /_FO I_ZZ1 had_VHD a_AT1 temperature_NN1 of_IO 38_MC degrees_NN2 ._.</t>
  </si>
  <si>
    <t>We couldn't climb Mt. Adatara on that day, so we did it the next day.</t>
  </si>
  <si>
    <t>その日は安達太良山に行けなかったので、次の日に行くことになった。</t>
  </si>
  <si>
    <t>We_PPIS2 could_VM n't_XX climb_VVI Mt_NP1 ._. Adatara_NN1 on_II that_DD1 day_NNT1 ,_, so_CS we_PPIS2 did_VDD it_PPH1 the_AT next_MD day_NNT1 ._.</t>
  </si>
  <si>
    <t>A: I climbed Mt. Adatara. B: That makes me remember when I did it. / That reminds me of when I did it. / That brings back good memories.</t>
  </si>
  <si>
    <t>Ａ：安達太良登山したよ。 Ｂ：なつかしい。</t>
  </si>
  <si>
    <t>A_ZZ1 :_: I_PPIS1 climbed_VVD Mt_NP1 ._. Adatara_NN1 ._.  B_ZZ1 :_: That_DD1 makes_VVZ me_PPIO1 remember_VVI when_RRQ I_PPIS1 did_VDD it_PPH1 ._.  /_FO That_DD1 reminds_VVZ me_PPIO1 of_IO when_RRQ I_PPIS1 did_VDD it_PPH1 ._.  /_FO That_DD1 brings_VVZ back</t>
  </si>
  <si>
    <t>There were a lot of food stands in the festival.</t>
  </si>
  <si>
    <t>出店</t>
  </si>
  <si>
    <t>There_EX were_VBDR a_AT1 lot_NN1 of_IO food_NN1 stands_VVZ in_II the_AT festival_NN1 ._.</t>
  </si>
  <si>
    <t>There was a long line of people in front of the food stand. / A lot of people were lined up in front of the food stand.</t>
  </si>
  <si>
    <t>沢山（たくさん）の人が並んでいた。</t>
  </si>
  <si>
    <t>There_EX was_VBDZ a_AT1 long_JJ line_NN1 of_IO people_NN in_II31 front_II32 of_II33 the_AT food_NN1 stand_NN1 ._.  /_FO A_AT1 lot_NN1 of_IO people_NN were_VBDR lined_VVN up_RP in_II31 front_II32 of_II33 the_AT food_NN1 stand_NN1 ._.</t>
  </si>
  <si>
    <t>At six fifty I changed trains at Komazawadaigaku Station for Otemachi Station and went on to Tokyo Station.</t>
  </si>
  <si>
    <t>私は６：５０に駒泡大学から大手町駅で乗り換えて東京駅まで行きました。</t>
  </si>
  <si>
    <t>At_II six_MC fifty_MC I_PPIS1 changed_VVD trains_NN2 at_II Komazawadaigaku_NP1 Station_NN1 for_IF Otemachi_JJ Station_NN1 and_CC went_VVD on_RP to_II Tokyo_NP1 Station_NN1 ._.</t>
  </si>
  <si>
    <t>nurse's office</t>
  </si>
  <si>
    <t>保健室</t>
  </si>
  <si>
    <t>nurse_NN1 's_GE office_NN1</t>
  </si>
  <si>
    <t>Maiko, Shiori and I bought the same kind of key holder.</t>
  </si>
  <si>
    <t>私とまいことしおりはおそろいのキーホルダーを買いました。</t>
  </si>
  <si>
    <t>Maiko_NN1 ,_, Shiori_NP1 and_CC I_PPIS1 bought_VVD the_AT same_DA kind_NN1 of_IO key_JJ holder_NN1 ._.</t>
  </si>
  <si>
    <t>We came upon a ropeway.</t>
  </si>
  <si>
    <t>ロープウェイに出くわした。</t>
  </si>
  <si>
    <t>We_PPIS2 came_VVD upon_II a_AT1 ropeway_NN1 ._.</t>
  </si>
  <si>
    <t>I wonder how I could improve my Japanese. / I want to know a better way to get a better score on Japanese tests.</t>
  </si>
  <si>
    <t>国語が出来るようになる方法を知りたい。</t>
  </si>
  <si>
    <t>I_PPIS1 wonder_VV0 how_RRQ I_PPIS1 could_VM improve_VVI my_APPGE Japanese_NN1 ._.  /_FO I_ZZ1 want_VV0 to_TO know_VVI a_AT1 better_JJR way_NN1 to_TO get_VVI a_AT1 better_JJR score_NN1 on_II Japanese_JJ tests_NN2 ._.</t>
  </si>
  <si>
    <t>Genghis Kahn</t>
  </si>
  <si>
    <t>ジンギスカン</t>
  </si>
  <si>
    <t>Genghis_NP1 Kahn_NP1</t>
  </si>
  <si>
    <t>Two day's work was finished in a day. / Two day's work was finished in one day.</t>
  </si>
  <si>
    <t>２日のつもりが１日で終わった</t>
  </si>
  <si>
    <t>Two_MC day_NNT1 's_GE work_NN1 was_VBDZ finished_VVN in_II a_AT1 day_NNT1 ._.  /_FO Two_MC day_NNT1 's_GE work_NN1 was_VBDZ finished_VVN in_II one_MC1 day_NNT1 ._.</t>
  </si>
  <si>
    <t>It was much easier to come down than to climb up. Climb up the ladder, climb down the ladder are OK! Mountain の場合はcome down.</t>
  </si>
  <si>
    <t>下山は登るときよりかなり楽でした。</t>
  </si>
  <si>
    <t>It_PPH1 was_VBDZ much_RR easier_JJR to_TO come_VVI down_JJ than_CSN to_TO climb_VVI up_RP ._.  Climb_VV0 up_RP the_AT ladder_NN1 ,_, climb_VV0 down_RP the_AT ladder_NN1 are_VBR OK_JJ !_!  Mountain_NN1 の場合はcome_VV0 down_RP ._.</t>
  </si>
  <si>
    <t>We helped each other get to the top of the mountain. We helped each other with our homework.</t>
  </si>
  <si>
    <t>友達と協力する</t>
  </si>
  <si>
    <t>We_PPIS2 helped_VVD each_DD1 other_NN1 get_VVI to_II the_AT top_NN1 of_IO the_AT mountain_NN1 ._. 　We_PPIS2 helped_VVD each_PPX221 other_PPX222 with_IW our_APPGE homework_NN1 ._.</t>
  </si>
  <si>
    <t>We ate Hiroshima-style okonomiyaki and I really liked it. / We ate the okonomiyaki which is a specialty in Hiroshima.</t>
  </si>
  <si>
    <t>広島の名物でもある、お好み焼きを食べました。</t>
  </si>
  <si>
    <t>We_PPIS2 ate_VVD Hiroshima-style_JJ okonomiyaki_NN2 and_CC I_PPIS1 really_RR liked_VVD it_PPH1 ._. 　/_FO We_PPIS2 ate_VVD the_AT okonomiyaki_NN2 which_DDQ is_VBZ a_AT1 specialty_NN1 in_II Hiroshima_NP1 ._.</t>
  </si>
  <si>
    <t>I watched Pirates of the Caribbean on DVD at home.</t>
  </si>
  <si>
    <t>家でパイレーツ・オブ・カリビアンをDVDで見た。</t>
  </si>
  <si>
    <t>I_PPIS1 watched_VVD Pirates_NN2 of_IO the_AT Caribbean_JJ on_II DVD_NP1 at_II home_NN1 ._.</t>
  </si>
  <si>
    <t>I felt (was) satisfied with the high score on the test. / The coach was satisfied with the team spirit in the game today. Fulfilled is for a big project.</t>
  </si>
  <si>
    <t>テストが高得点で達成感があった。</t>
  </si>
  <si>
    <t>I_PPIS1 felt_VVD (_( was_VBDZ )_) satisfied_VVD with_IW the_AT high_JJ score_NN1 on_II the_AT test._NNU /_FO The_AT coach_NN1 was_VBDZ satisfied_VVN with_IW the_AT team_NN1 spirit_NN1 in_II the_AT game_NN1 today_RT ._.  Fulfilledis_NP1 for_IF a_AT1 big_JJ</t>
  </si>
  <si>
    <t>The movie is based on this book.</t>
  </si>
  <si>
    <t>この本は映画の原作の本だ。</t>
  </si>
  <si>
    <t>The_AT movie_NN1 is_VBZ based_VVN on_II this_DD1 book_NN1 ._.</t>
  </si>
  <si>
    <t>I talked with Chika until the bus came.</t>
  </si>
  <si>
    <t>私は千華とバスがくるまで話しました。</t>
  </si>
  <si>
    <t>I_PPIS1 talked_VVD with_IW Chika_NP1 until_CS the_AT bus_NN1 came_VVD ._.</t>
  </si>
  <si>
    <t>We had a great time. / It was a wonderful experience. / We really enjoyed ourselves. (Comments from Mateer-sensei: We wouldn't say 'make a good memory'.)</t>
  </si>
  <si>
    <t>良い思い出を作ることができた。</t>
  </si>
  <si>
    <t>We_PPIS2 had_VHD a_AT1 great_JJ time_NNT1 ._. /_FO It_PPH1 was_VBDZ a_AT1 wonderful_JJ experience_NN1 ._. /_FO We_PPIS2 really_RR enjoyed_VVD ourselves_PPX2 ._. (_( Comments_NN2 from_II Mateer-sensei_NN2 :_: We_PPIS2 would_VM n't_XX say_VVI 'make_VV0 a_AT</t>
  </si>
  <si>
    <t>Now we are on an overnight field trip to a camping ground. (No rinkangakko is in the public education of the States.)</t>
  </si>
  <si>
    <t>今、林間学校の最中。</t>
  </si>
  <si>
    <t>Now_RT we_PPIS2 are_VBR on_II an_AT1 overnight_JJ field_NN1 trip_NN1 to_II a_AT1 camping_NN1 ground_NN1 ._.  (_( No_AT rinkangakko_NN1 is_VBZ in_II the_AT public_JJ education_NN1 of_IO the_AT States_NP1 ._. )_)</t>
  </si>
  <si>
    <t>I felt so tired that I fell asleep in the bathtub. / I felt so tired that I fell asleep while (or when) I was taking a bath.</t>
  </si>
  <si>
    <t>疲れて風呂の中で寝てしまった。</t>
  </si>
  <si>
    <t>I_PPIS1 felt_VVD so_RG tired_JJ that_CST I_PPIS1 fell_VVD asleep_JJ in_II the_AT bathtub._NNU /_FO I_ZZ1 felt_VVD so_RG tired_JJ that_CST I_PPIS1 fell_VVD asleep_JJ while_NNT1 (_( or_CC when_RRQ )_) I_PPIS1 was_VBDZ taking_VVG a_AT1 bath_NN1 ._.</t>
  </si>
  <si>
    <t>I couldn't put all the stuff in my bag. I couldn't get all the stuff in my bag (or into my bag).</t>
  </si>
  <si>
    <t>全て入りきらなかった。</t>
  </si>
  <si>
    <t>I_PPIS1 could_VM n't_XX put_VVI all_DB the_AT stuff_NN1 in_II my_APPGE bag_NN1 ._.  I_PPIS1 could_VM n't_XX get_VVI all_DB the_AT stuff_NN1 in_II my_APPGE bag_NN1 (_( or_CC into_II my_APPGE bag_NN1 )_) ._.</t>
  </si>
  <si>
    <t>We got some juice (soon) after taking a bath.</t>
  </si>
  <si>
    <t>僕たちは風呂から出た後にジュースをもらった。</t>
  </si>
  <si>
    <t>We_PPIS2 got_VVD some_DD juice_NN1 (_( soon_RR )_) after_II taking_VVG a_AT1 bath_NN1 ._.</t>
  </si>
  <si>
    <t>The DVD was so interesting that I wanted to see (watch) some other ones.</t>
  </si>
  <si>
    <t>そのＤＶＤはあまりにも面白くて、別の種類の話も見たいと思った。</t>
  </si>
  <si>
    <t>The_AT DVD_NP1 was_VBDZ so_RG interesting_JJ that_CST I_PPIS1 wanted_VVD to_TO see_VVI (_( watch_NN1 )_) some_DD other_JJ ones_NN2 ._.</t>
  </si>
  <si>
    <t>We admired Lake Goshikinuma (for a few minutes ) and then we walked to the bus which was waiting for us. We admired Mt Fuji from the bus window.</t>
  </si>
  <si>
    <t>美しい五色沼に感嘆の声をもらし、私達はバスへの帰り道を歩いた。</t>
  </si>
  <si>
    <t>We_PPIS2 admired_VVD Lake_NNL1 Goshikinuma_NP1 (_( for_IF a_AT1 few_DA2 minutes_NNT2 )_) and_CC then_RT we_PPIS2 walked_VVD to_II the_AT bus_NN1 which_DDQ was_VBDZ waiting_VVG for_IF us_PPIO2 ._.  We_PPIS2 admired_VVD Mt_NNL1 Fuji_NP1 from_II the_AT bus_N</t>
  </si>
  <si>
    <t>The hotel we stayed at was good. / We stayed at a good hotel.</t>
  </si>
  <si>
    <t>泊まった旅館はとても良いところでした。</t>
  </si>
  <si>
    <t>The_AT hotel_NN1 we_PPIS2 stayed_VVD at_II was_VBDZ good_JJ ._.  /_FO We_PPIS2 stayed_VVD at_II a_AT1 good_JJ hotel_NN1 ._.</t>
  </si>
  <si>
    <t>I was very tired today. It was a tiring day today.</t>
  </si>
  <si>
    <t>今日はとてもつかれた１日でした。</t>
  </si>
  <si>
    <t>I_PPIS1 was_VBDZ very_RG tired_JJ today_RT ._.  It_PPH1 was_VBDZ a_AT1 tiring_JJ day_NNT1 today_RT ._.</t>
  </si>
  <si>
    <t>It rotates 360 degrees. It rotates completely around. It rotates half way around.</t>
  </si>
  <si>
    <t>３６０度回転する。180度回転する。</t>
  </si>
  <si>
    <t>It_PPH1 rotates_VVZ 360_MC degrees_NN2 ._.  It_PPH1 rotates_VVZ completely_RR around_RP ._.  It_PPH1 rotates_VVZ half_RR21 way_RR22 around_RP ._.</t>
  </si>
  <si>
    <t>Water is falling over the waterfall.</t>
  </si>
  <si>
    <t>小さな滝の上から水が降ってくる</t>
  </si>
  <si>
    <t>Water_NN1 is_VBZ falling_VVG over_II the_AT waterfall_NN1 ._.</t>
  </si>
  <si>
    <t>I was standing near the waterfall. I got very wet. / I got drenched to the skin. / I got soaked.</t>
  </si>
  <si>
    <t>びしょびしょになった。</t>
  </si>
  <si>
    <t>I_PPIS1 was_VBDZ standing_VVG near_II the_AT waterfall_NN1 ._.  I_PPIS1 got_VVD very_RG wet_JJ ._.  /_FO I_ZZ1 got_VVD drenched_VVN to_II the_AT skin_NN1 ._.  /_FO I_ZZ1 got_VVD soaked_JJ ._.</t>
  </si>
  <si>
    <t>I rented The Pirates of the Caribbean at Tsutaya.</t>
  </si>
  <si>
    <t>ツタヤでパイレーツ・オブ・カリビアンのDVDを借りた。</t>
  </si>
  <si>
    <t>I_PPIS1 rented_VVD The_AT Pirates_NN2 of_IO the_AT Caribbeanat_NP1 Tsutaya_NP1 ._.</t>
  </si>
  <si>
    <t>I met my mother at the place we had decided. / I planned to meet my mother. / We planned to meet at the six o'clock at the station, but my mother was late.</t>
  </si>
  <si>
    <t>母と待ち合わせをして合流した。</t>
  </si>
  <si>
    <t>I_PPIS1 met_VVD my_APPGE mother_NN1 at_II the_AT place_NN1 we_PPIS2 had_VHD decided_VVN ._.  /_FO I_ZZ1 planned_VVN to_TO meet_VVI my_APPGE mother_NN1 ._.  /_FO We_PPIS2 planned_VVD to_TO meet_VVI at_II the_AT six_MC o'clock_RA at_II the_AT station_NN1 ,_</t>
  </si>
  <si>
    <t>Nobeyama is famous for its lettuce. / Nobeyama is famous for producing lettuce. / Nobeyama is well-known for its lettuce.</t>
  </si>
  <si>
    <t>野辺山は有名なレタスの産地である。</t>
  </si>
  <si>
    <t>Nobeyama_NN1 is_VBZ famous_JJ for_IF its_APPGE lettuce_NN1 ._.  /_FO Nobeyama_NP1 is_VBZ famous_JJ for_IF producing_VVG lettuce_NN1 ._.  /_FO Nobeyama_NP1 is_VBZ well-known_JJ for_IF its_APPGE lettuce_NN1 ._.</t>
  </si>
  <si>
    <t>While coming down the mountain, the path (or way) was bad.</t>
  </si>
  <si>
    <t>下山の途中はとても足場が悪かった。</t>
  </si>
  <si>
    <t>While_CS coming_VVG down_II the_AT mountain_NN1 ,_, the_AT path_NN1 (_( or_CC way_NN1 )_) was_VBDZ bad_JJ ._.</t>
  </si>
  <si>
    <t>Because I was injured, I troubled my classmates. / Because of my injury, it was a trouble to my classmates. / because of my injury, my classmates were troubled.</t>
  </si>
  <si>
    <t>怪我のせいでメンバーのみんなには迷惑をかけてしまった。</t>
  </si>
  <si>
    <t>Because_CS I_PPIS1 was_VBDZ injured_VVN ,_, I_PPIS1 troubled_VVD my_APPGE classmates._NNU /_FO Because_II21 of_II22 my_APPGE injury_NN1 ,_, it_PPH1 was_VBDZ a_AT1 trouble_NN1 to_II my_APPGE classmates._NNU /_FO because_II21 of_II22 my_APPGE injury_NN1 ,_,</t>
  </si>
  <si>
    <t>I don't feel comfortable talking about him behind his back. / I feel badly that I complained about him to the teacher.</t>
  </si>
  <si>
    <t>友達のことを悪く言うのはうしろめたい。彼のことを先生に言いつけて後ろめたい気がした。</t>
  </si>
  <si>
    <t>I_PPIS1 do_VD0 n't_XX feel_VVI comfortable_JJ talking_NN1 about_II him_PPHO1 behind_II his_APPGE back_NN1 ._.  /_FO I_ZZ1 feel_VV0 badly_RR that_CST I_PPIS1 complained_VVD about_II him_PPHO1 to_II the_AT teacher_NN1 ._.</t>
  </si>
  <si>
    <t>It's always fun to go to Shibuya. / I always have a good time (or fun) in Shibuya. / I always enjoyed myself in Shibuya.</t>
  </si>
  <si>
    <t>渋谷はいつ行っても面白いです。</t>
  </si>
  <si>
    <t>It_PPH1 's_VBZ always_RR fun_JJ to_TO go_VVI to_II Shibuya._NP1 /_FO I_ZZ1 always_RR have_VH0 a_AT1 good_JJ time_NNT1 (_( or_CC fun_NN1 )_) in_II Shibuya._NP1 /_FO I_ZZ1 always_RR enjoyed_VVD myself_PPX1 in_II Shibuya_NP1 ._.</t>
  </si>
  <si>
    <t>I wanted to take a taxi to Ginkakuji, but one never came so I had to walk.</t>
  </si>
  <si>
    <t>僕は銀閣までタクシーで行こうかと思ったが、なかなかこなかったので歩いて行った。</t>
  </si>
  <si>
    <t>I_PPIS1 wanted_VVD to_TO take_VVI a_AT1 taxi_NN1 to_II Ginkakuji_NP1 ,_, but_CCB one_PN1 never_RR came_VVD so_RR I_PPIS1 had_VHD to_TO walk_VVI ._.</t>
  </si>
  <si>
    <t>I ordered two cheeseburgers and a Coke at McDonalds.</t>
  </si>
  <si>
    <t>マクドナルド</t>
  </si>
  <si>
    <t>I_PPIS1 ordered_VVD two_MC cheeseburgers_NN2 and_CC a_AT1 Coke_NN1 at_II McDonalds_NP1 ._.</t>
  </si>
  <si>
    <t>I worked hard today. Comments: Work includes almost anything.</t>
  </si>
  <si>
    <t>今日は頑張った！</t>
  </si>
  <si>
    <t>I_PPIS1 worked_VVD hard_RR today_RT ._.  Comments_NN2 :_: Work_NN1 includes_VVZ almost_RR anything_PN1 ._.</t>
  </si>
  <si>
    <t>I was so happy that I felt like jumping around. / I was so happy that I felt like singing.</t>
  </si>
  <si>
    <t>飛び上がるような喜び</t>
  </si>
  <si>
    <t>I_PPIS1 was_VBDZ so_RG happy_JJ that_CST I_PPIS1 felt_VVD like_II jumping_VVG around_RP ._.  /_FO I_ZZ1 was_VBDZ so_RG happy_JJ that_CST I_PPIS1 felt_VVD like_II singing_VVG ._.</t>
  </si>
  <si>
    <t>We were on a program of Hokkaido TV.</t>
  </si>
  <si>
    <t>私達は北海道テレビに出なければなりませんでした。</t>
  </si>
  <si>
    <t>We_PPIS2 were_VBDR on_II a_AT1 program_NN1 of_IO Hokkaido_NP1 TV_NN1 ._.</t>
  </si>
  <si>
    <t>I met a friend of mine at Lotteria.</t>
  </si>
  <si>
    <t>ロッテリア</t>
  </si>
  <si>
    <t>I_PPIS1 met_VVD a_AT1 friend_NN1 of_IO mine_PPGE at_II Lotteria_NP1 ._.</t>
  </si>
  <si>
    <t>I went to the sending-off ceremony for people going to the Boy Scout Jamboree beginning on August 1.</t>
  </si>
  <si>
    <t>８月1日から始まるジャンボリーに行くために開かれた壮行会に出席した。</t>
  </si>
  <si>
    <t>I_PPIS1 went_VVD to_II the_AT sending-off_JJ ceremony_NN1 for_IF people_NN going_VVG to_II the_AT Boy_NN1 Scout_NN1 Jamboree_NN1 beginning_VVG on_II August_NPM1 1_MC1 ._.</t>
  </si>
  <si>
    <t>He played the difficult music like it was easy. / He played difficult music very easily.</t>
  </si>
  <si>
    <t>とても簡単そうに難しい曲を弾いた。</t>
  </si>
  <si>
    <t>He_PPHS1 played_VVD the_AT difficult_JJ music_NN1 like_II it_PPH1 was_VBDZ easy_JJ ._.  /_FO He_PPHS1 played_VVD difficult_JJ music_NN1 very_RG easily_RR ._.</t>
  </si>
  <si>
    <t>We played a game together.</t>
  </si>
  <si>
    <t>一緒にゲームをやった。</t>
  </si>
  <si>
    <t>We_PPIS2 played_VVD a_AT1 game_NN1 together_RL ._.</t>
  </si>
  <si>
    <t>What is the name of the TV program?</t>
  </si>
  <si>
    <t>テレビ番組名</t>
  </si>
  <si>
    <t>What_DDQ is_VBZ the_AT name_NN1 of_IO the_AT TV_NN1 program_NN1 ?_?</t>
  </si>
  <si>
    <t>I learned a lot by watching (or listening to) this story. / I learned a lot through (×by) this story.</t>
  </si>
  <si>
    <t>私はこの物語を通してとても勉強になった。この物語は私にとってとても勉強になった。</t>
  </si>
  <si>
    <t>I_PPIS1 learned_VVD a_AT1 lot_NN1 by_II watching_VVG (_( or_CC listening_VVG to_II )_) this_DD1 story_NN1 ._.  /_FO I_ZZ1 learned_VVD a_AT1 lot_NN1 through_II (_( by_II )_) this_DD1 story_NN1 ._.</t>
  </si>
  <si>
    <t>I really had a great time talking with a friend of mine one night last week. / I really enjoyed talking with a friend last night.</t>
  </si>
  <si>
    <t>夜は友達と話してもりあがった。</t>
  </si>
  <si>
    <t>I_PPIS1 really_RR had_VHD a_AT1 great_JJ time_NNT1 talking_VVG with_IW a_AT1 friend_NN1 of_IO mine_PPGE one_MC1 night_NNT1 last_MD week_NNT1 ._.  /_FO I_ZZ1 really_RR enjoyed_VVD talking_VVG with_IW a_AT1 friend_NN1 last_MD night_NNT1 ._.</t>
  </si>
  <si>
    <t>I almost didn't finish my report by the deadline. / I almost couldn't finish my homework by the deadline. / I hardly could finish my report by the deadline.</t>
  </si>
  <si>
    <t>ぎりぎりまでレポート（宿題）が終わらなかった。</t>
  </si>
  <si>
    <t>I_PPIS1 almost_RR did_VDD n't_XX finish_VVI my_APPGE report_NN1 by_II the_AT deadline_NN1 ._.  /_FO I_ZZ1 almost_RR could_VM n't_XX finish_VVI my_APPGE homework_NN1 by_II the_AT deadline_NN1 ._.  /_FO I_ZZ1 hardly_RR could_VM finish_VVI my_APPGE report_NN</t>
  </si>
  <si>
    <t>I was (finally) able to do a good somersault which I usually can't (or couldn't) do.</t>
  </si>
  <si>
    <t>私が苦手だった回転もうまくできました。</t>
  </si>
  <si>
    <t>I_PPIS1 was_VBDZ (_( finally_RR )_) able_JK to_TO do_VDI a_AT1 good_JJ somersault_NN1 which_DDQ I_PPIS1 usually_RR ca_VM n't_XX (_( or_CC could_VM n't_XX )_) do_VD0 ._.</t>
  </si>
  <si>
    <t>I was glad to know Mr Aizawa got a medal and was able to go to the Tokyo (metropolitan) athletic meet. / I was glad to know Mr Aizawa got a medal and was able to advance to the Tokyo (metropolitan) athletic meet.</t>
  </si>
  <si>
    <t>相澤君がメダルを取ったと同時に都大会に行くことが決まったことはとても嬉しかった。</t>
  </si>
  <si>
    <t>I_PPIS1 was_VBDZ glad_JJ to_TO know_VVI Mr_NNB Aizawa_NP1 got_VVD a_AT1 medal_NN1 and_CC was_VBDZ able_JK to_TO go_VVI to_II the_AT Tokyo_NP1 (_( metropolitan_JJ )_) athletic_JJ meet_NN1 ._.  /_FO I_ZZ1 was_VBDZ glad_JJ to_TO know_VVI Mr_NNB Aizawa_NP1 go</t>
  </si>
  <si>
    <t>I went to McDonalds.</t>
  </si>
  <si>
    <t>I_PPIS1 went_VVD to_II McDonalds_NP1 ._.</t>
  </si>
  <si>
    <t>There were some birds which I had never seen before.</t>
  </si>
  <si>
    <t>見たこともない鳥が何羽かいた。</t>
  </si>
  <si>
    <t>There_EX were_VBDR some_DD birds_NN2 which_DDQ I_PPIS1 had_VHD never_RR seen_VVN before_RT ._.</t>
  </si>
  <si>
    <t>I dried my hair with the hairdryer after washing my hair.</t>
  </si>
  <si>
    <t>髪をドライヤーで乾かした。</t>
  </si>
  <si>
    <t>I_PPIS1 dried_VVD my_APPGE hair_NN1 with_IW the_AT hairdryer_NN1 after_II washing_VVG my_APPGE hair_NN1 ._.</t>
  </si>
  <si>
    <t>A drop of shampoo flew into my eye. / I got some shampoo in my eyes. / Some shampoo got my eyes (while I was washing my hair) and stung my eyes.</t>
  </si>
  <si>
    <t>僕の目の中にシャンプーの原液が勢いよく入った。目にしみた。</t>
  </si>
  <si>
    <t>A_AT1 drop_NN1 of_IO shampoo_NN1 flew_VVD into_II my_APPGE eye_NN1 ._.  /_FO I_ZZ1 got_VVD some_DD shampoo_NN1 in_II my_APPGE eyes_NN2 ._.  /_FO Some_DD shampoo_NN1 got_VVD my_APPGE eyes_NN2 (_( while_CS I_PPIS1 was_VBDZ washing_VVG my_APPGE hair_NN1 )_)</t>
  </si>
  <si>
    <t>I enjoyed recreation activities that night at camp.</t>
  </si>
  <si>
    <t>その日の夜はレクをしました。</t>
  </si>
  <si>
    <t>I_PPIS1 enjoyed_VVD recreation_NN1 activities_NN2 that_DD1 night_NNT1 at_II camp_NN1 ._.</t>
  </si>
  <si>
    <t>We enjoyed karaoke.</t>
  </si>
  <si>
    <t>カラオケ</t>
  </si>
  <si>
    <t>We_PPIS2 enjoyed_VVD karaoke_NN1 ._.</t>
  </si>
  <si>
    <t>That book is the one which I have wanted for a long time. / That is the book which I have wanted for a long time.</t>
  </si>
  <si>
    <t>その本はずっと前から欲しかった。</t>
  </si>
  <si>
    <t>That_DD1 book_NN1 is_VBZ the_AT one_PN1 which_DDQ I_PPIS1 have_VH0 wanted_VVN for_IF a_AT1 long_JJ time_NNT1 ._.  /_FO That_DD1 is_VBZ the_AT book_NN1 which_DDQ I_PPIS1 have_VH0 wanted_VVN for_IF a_AT1 long_JJ time_NNT1 ._.</t>
  </si>
  <si>
    <t>Children who sleep soundly grow up well. (Not English saying. )</t>
  </si>
  <si>
    <t>寝る子は育つ</t>
  </si>
  <si>
    <t>Children_NN2 who_PNQS sleep_VV0 soundly_RR grow_VV0 up_RP well_RR ._.  (_( Not_XX English_JJ saying_NN1 ._. )_)</t>
  </si>
  <si>
    <t>I went to the CD shop but I couldn't find the one which I wanted. / I went to the CD shop but I couldn't find the one which I was looking for.</t>
  </si>
  <si>
    <t>ＣＤ屋に行ったが、自分の欲しかった物がなかった。</t>
  </si>
  <si>
    <t>I_PPIS1 went_VVD to_II the_AT CD_NN1 shop_NN1 but_CCB I_PPIS1 could_VM n't_XX find_VVI the_AT one_PN1 which_DDQ I_PPIS1 wanted_VVD ._.  /_FO I_ZZ1 went_VVD to_II the_AT CD_NN1 shop_NN1 but_CCB I_PPIS1 could_VM n't_XX find_VVI the_AT one_PN1 which_DDQ I_PP</t>
  </si>
  <si>
    <t>It was really hard to decide which one is the best. / It took me a long time to decide which one I wanted.</t>
  </si>
  <si>
    <t>私はどれにしようかとあれこれ迷っていた。</t>
  </si>
  <si>
    <t>It_PPH1 was_VBDZ really_RR hard_JJ to_TO decide_VVI which_DDQ one_PN1 is_VBZ the_AT best_JJT ._.  /_FO It_PPH1 took_VVD me_PPIO1 a_AT1 long_JJ time_NNT1 to_TO decide_VVI which_DDQ one_PN1 I_PPIS1 wanted_VVD ._.</t>
  </si>
  <si>
    <t>I attended a three-day intensive program for piano lessons.</t>
  </si>
  <si>
    <t>ピアノ合宿に参加した。</t>
  </si>
  <si>
    <t>I_PPIS1 attended_VVD a_AT1 three-day_JJ intensive_JJ program_NN1 for_IF piano_NN1 lessons_NN2 ._.</t>
  </si>
  <si>
    <t>I can't play the piano well because I am a beginner.</t>
  </si>
  <si>
    <t>でも、初心者なのでなかなか上手く弾けません。</t>
  </si>
  <si>
    <t>I_PPIS1 ca_VM n't_XX play_VVI the_AT piano_NN1 well_RR because_CS I_PPIS1 am_VBM a_AT1 beginner_NN1 ._.</t>
  </si>
  <si>
    <t>I went to the fireworks display.</t>
  </si>
  <si>
    <t>花火大会</t>
  </si>
  <si>
    <t>I_PPIS1 went_VVD to_II the_AT fireworks_NN2 display_VV0 ._.</t>
  </si>
  <si>
    <t>I want to be a good tennis player (just) like Mr Maruyama. / I would like to play tennis as good (or well) as Mr Maruyama does.</t>
  </si>
  <si>
    <t>丸山君みたいにテニスが上手くなりたい。</t>
  </si>
  <si>
    <t>I_PPIS1 want_VV0 to_TO be_VBI a_AT1 good_JJ tennis_NN1 player_NN1 (_( just_RR )_) like_II Mr_NNB Maruyama._NP1 /_FO I_ZZ1 would_VM like_VVI to_TO play_VVI tennis_NN1 as_CSA good_JJ (_( or_CC well_RR )_) as_CSA Mr_NNB Maruyama_NP1 does_VDZ ._.</t>
  </si>
  <si>
    <t>I met him at the place where we decided (to meet).</t>
  </si>
  <si>
    <t>彼と約束して待ち合わせた。</t>
  </si>
  <si>
    <t>I_PPIS1 met_VVD him_PPHO1 at_II the_AT place_NN1 where_RRQ we_PPIS2 decided_VVD (_( to_TO meet_VVI )_) ._.</t>
  </si>
  <si>
    <t>I couldn't find the comic which I wanted so I walked around until I found one that I was interested in. / I walked around until I found one which looked interesting. / I walked around and looked for one which looked interesting.</t>
  </si>
  <si>
    <t>特に欲しい漫画がなかったので、店内を見渡して面白そうな漫画を探した。</t>
  </si>
  <si>
    <t>I_PPIS1 could_VM n't_XX find_VVI the_AT comic_NN1 which_DDQ I_PPIS1 wanted_VVD so_RR I_PPIS1 walked_VVD around_RP until_CS I_PPIS1 found_VVD one_PN1 that_CST I_PPIS1 was_VBDZ interested_JJ in._II /_FO I_ZZ1 walked_VVD around_RP until_CS I_PPIS1 found_VVD</t>
  </si>
  <si>
    <t>Sometimes we eat out.</t>
  </si>
  <si>
    <t>たまには外食します。</t>
  </si>
  <si>
    <t>Sometimes_RT we_PPIS2 eat_VV0 out_RP ._.</t>
  </si>
  <si>
    <t>I have read that story in a comic.</t>
  </si>
  <si>
    <t>その話を漫画で読んだことがある。</t>
  </si>
  <si>
    <t>I_PPIS1 have_VH0 read_VVN that_DD1 story_NN1 in_II a_AT1 comic_NN1 ._.</t>
  </si>
  <si>
    <t>Though I have seen fireworks many times, when I went to the huge fireworks display at Sumida River, I was really impressed for the first time.</t>
  </si>
  <si>
    <t>隅田川で花火を全体的に大きく見ることができたのは初めてで感動した。</t>
  </si>
  <si>
    <t>Though_CS I_PPIS1 have_VH0 seen_VVN fireworks_NN2 many_DA2 times_NNT2 ,_, when_RRQ I_PPIS1 went_VVD to_II the_AT huge_JJ fireworks_NN2 display_VV0 at_II Sumida_NP1 River_NNL1 ,_, I_PPIS1 was_VBDZ really_RR impressed_VVN for_IF the_AT first_MD time_NNT1 ._</t>
  </si>
  <si>
    <t>I am a Yokohama Marinos fan.</t>
  </si>
  <si>
    <t>マリノス</t>
  </si>
  <si>
    <t>I_PPIS1 am_VBM a_AT1 Yokohama_NP1 Marinos_NP2 fan_VV0 ._.</t>
  </si>
  <si>
    <t>I am a Celtics fan.</t>
  </si>
  <si>
    <t>セルティック</t>
  </si>
  <si>
    <t>I_PPIS1 am_VBM a_AT1 Celtics_NP2 fan_VV0 ._.</t>
  </si>
  <si>
    <t>My bag was too big (to carry around) so I put it in a coin locker. so I left it in a coin locker. / so I stuck it in a coin locker.</t>
  </si>
  <si>
    <t>荷物が大きかったのでコインロッカーに預けた。</t>
  </si>
  <si>
    <t>My_APPGE bag_NN1 was_VBDZ too_RG big_JJ (_( to_TO carry_VVI around_RP )_) so_CS I_PPIS1 put_VV0 it_PPH1 in_II a_AT1 coin_NN1 locker._NNU so_CS I_PPIS1 left_VVD it_PPH1 in_II a_AT1 coin_NN1 locker._NNU /_FO so_CS I_PPIS1 stuck_VVD it_PPH1 in_II a_AT1 coin_</t>
  </si>
  <si>
    <t>We asked each other questions which we couldn't answer by ourselves.</t>
  </si>
  <si>
    <t>私達はお互いに、自分が解けなかった問題を質問しあった。</t>
  </si>
  <si>
    <t>We_PPIS2 asked_VVD each_PPX221 other_PPX222 questions_NN2 which_DDQ we_PPIS2 could_VM n't_XX answer_VVI by_II ourselves_PPX2 ._.</t>
  </si>
  <si>
    <t>I did one somersault.</t>
  </si>
  <si>
    <t>一回転する</t>
  </si>
  <si>
    <t>I_PPIS1 did_VDD one_PN1 somersault_VVI ._.</t>
  </si>
  <si>
    <t>I'm going to light some incense. I'm going to light some candles.</t>
  </si>
  <si>
    <t>線香を上げる。</t>
  </si>
  <si>
    <t>I_PPIS1 'm_VBM going_VVGK to_TO light_VVI some_DD incense_NN1 ._.  I_PPIS1 'm_VBM going_VVGK to_TO light_VVI some_DD candles_NN2 ._.</t>
  </si>
  <si>
    <t>My health was good this year.</t>
  </si>
  <si>
    <t>この１年間健康に過ごす。</t>
  </si>
  <si>
    <t>My_APPGE health_NN1 was_VBDZ good_JJ this_DD1 year_NNT1 ._.</t>
  </si>
  <si>
    <t>I asked my father to buy a (billiards / pool / snooker) table again and again, but he refused.</t>
  </si>
  <si>
    <t>ビリヤードが欲しいと何度も父に頼んだがいつも断られた</t>
  </si>
  <si>
    <t>I_PPIS1 asked_VVD my_APPGE father_NN1 to_TO buy_VVI a_AT1 (_( billiards_NN2 /_FO pool_NN1 /_FO snooker_NN1 )_) table_NN1 again_RT and_CC again_RT ,_, but_CCB he_PPHS1 refused_VVD ._.</t>
  </si>
  <si>
    <t>I like to read books.</t>
  </si>
  <si>
    <t>僕は本を読むことが好きだ。</t>
  </si>
  <si>
    <t>I_PPIS1 like_VV0 to_TO read_VVI books_NN2 ._.</t>
  </si>
  <si>
    <t>I could relax. I could reduce my stress.</t>
  </si>
  <si>
    <t>気分がスッキリした・ストレス発散できた</t>
  </si>
  <si>
    <t>I_PPIS1 could_VM relax_VVI ._.  I_PPIS1 could_VM reduce_VVI my_APPGE stress_NN1 ._.</t>
  </si>
  <si>
    <t>I had a hard time thinking about what to write. /I didn't have a topic. I didn't know what I should write about.</t>
  </si>
  <si>
    <t>日記は何を書こうか少し迷った。</t>
  </si>
  <si>
    <t>I_PPIS1 had_VHD a_AT1 hard_JJ time_NNT1 thinking_VVG about_II what_DDQ to_TO write_VVI ._.  /I_FU did_VDD n't_XX have_VHI a_AT1 topic_NN1 ._.  I_PPIS1 did_VDD n't_XX know_VVI what_DDQ I_PPIS1 should_VM write_VVI about_II ._.</t>
  </si>
  <si>
    <t>I couldn't decide which sandwich to choose.</t>
  </si>
  <si>
    <t>サンドウィッチは色んな種類があって迷った。</t>
  </si>
  <si>
    <t>I_PPIS1 could_VM n't_XX decide_VVI which_DDQ sandwich_VV0 to_TO choose_VVI ._.</t>
  </si>
  <si>
    <t>The pain lasted until the last day.</t>
  </si>
  <si>
    <t>痛みは最終日まで続いた。</t>
  </si>
  <si>
    <t>The_AT pain_NN1 lasted_VVD until_CS the_AT last_MD day_NNT1 ._.</t>
  </si>
  <si>
    <t>Take one card.</t>
  </si>
  <si>
    <t>カードを一枚引いて。</t>
  </si>
  <si>
    <t>Take_VV0 one_MC1 card_NN1 ._.</t>
  </si>
  <si>
    <t>Long time no see.</t>
  </si>
  <si>
    <t>久しぶり</t>
  </si>
  <si>
    <t>Long_JJ time_NNT1 no_UH see_VV0 ._.</t>
  </si>
  <si>
    <t>My little sister was glad to get a birthday present.</t>
  </si>
  <si>
    <t>私の妹の有紀はとても喜んでくれた</t>
  </si>
  <si>
    <t>My_APPGE little_JJ sister_NN1 was_VBDZ glad_JJ to_TO get_VVI a_AT1 birthday_NN1 present_NN1 ._.</t>
  </si>
  <si>
    <t>I went snorkeling and saw some beautiful fish.</t>
  </si>
  <si>
    <t>シュノーケルをして、たくさんのきれいな魚を見ました。</t>
  </si>
  <si>
    <t>I_PPIS1 went_VVD snorkeling_VVG and_CC saw_VVD some_DD beautiful_JJ fish_NN ._.</t>
  </si>
  <si>
    <t>My big brother stayed up late to study for the entrance exams. My big brother studied late into the night because of the entrance exams.</t>
  </si>
  <si>
    <t>僕の兄は受験生だから夜遅くまで勉強していました。</t>
  </si>
  <si>
    <t>My_APPGE big_JJ brother_NN1 stayed_VVD up_RP late_RR to_TO study_VVI for_IF the_AT entrance_NN1 exams_NN2 ._.  My_APPGE big_JJ brother_NN1 studied_VVD late_RR into_II the_AT night_NNT1 because_II21 of_II22 the_AT entrance_NN1 exams_NN2 ._.</t>
  </si>
  <si>
    <t>My teacher had a good influence on me. / I was influenced by my classmate. / Who influenced you? What were your influences? I was influenced by Ozu Yasujiro.</t>
  </si>
  <si>
    <t>私は彼の影響を受けた。</t>
  </si>
  <si>
    <t>My_APPGE teacher_NN1 had_VHD a_AT1 good_JJ influence_NN1 on_II me._NNU /_FO I_ZZ1 was_VBDZ influenced_VVN by_II my_APPGE classmate_NN1 ._.  /_FO Who_PNQS influenced_VVD you_PPY ?_?  What_DDQ were_VBDR your_APPGE influences_NN2 ?_?  I_PPIS1 was_VBDZ influe</t>
  </si>
  <si>
    <t>I made a presentation about what we learned.</t>
  </si>
  <si>
    <t>私達は今まで学んだことを発表しました。</t>
  </si>
  <si>
    <t>I_PPIS1 made_VVD a_AT1 presentation_NN1 about_II what_DDQ we_PPIS2 learned_VVD ._.</t>
  </si>
  <si>
    <t>しかたがないので</t>
  </si>
  <si>
    <t>I played nonstop.</t>
  </si>
  <si>
    <t>休む暇もなく遊んだ。</t>
  </si>
  <si>
    <t>I_PPIS1 played_VVD nonstop_RR ._.</t>
  </si>
  <si>
    <t>We could see beautiful scenery from the observatory.</t>
  </si>
  <si>
    <t>展望台から美しい景色が見えた。</t>
  </si>
  <si>
    <t>We_PPIS2 could_VM see_VVI beautiful_JJ scenery_NN1 from_II the_AT observatory_NN1 ._.</t>
  </si>
  <si>
    <t>I was late because I went to the toilet.</t>
  </si>
  <si>
    <t>僕はトイレに行っていて、遅刻してしまった。</t>
  </si>
  <si>
    <t>I_PPIS1 was_VBDZ late_RR because_CS I_PPIS1 went_VVD to_II the_AT toilet_NN1 ._.</t>
  </si>
  <si>
    <t>That's all for today.</t>
  </si>
  <si>
    <t>今日はここまで。</t>
  </si>
  <si>
    <t>That_DD1 's_VBZ all_DB for_IF today_RT ._.</t>
  </si>
  <si>
    <t>Do you wear a tie at work？ Did you wear a tie to work? I wore a tie to work. I wear a tie at work. / I wore casual clothes to work.</t>
  </si>
  <si>
    <t>会社にネクタイをしていく。</t>
  </si>
  <si>
    <t>Do_VD0 you_PPY wear_VVI a_AT1 tie_NN1 at_II work_NN1 Did_VDD you_PPY wear_VVI a_AT1 tie_NN1 to_TO work_VVI ?_?  I_PPIS1 wore_VVD a_AT1 tie_NN1 to_TO work_VVI ._.  I_PPIS1 wear_VV0 a_AT1 tie_NN1 at_II work_NN1 ._.  /_FO I_ZZ1 wore_VVD casual_JJ clothes_NN2</t>
  </si>
  <si>
    <t>I was hoping for a good result. I am hoping for a good result.</t>
  </si>
  <si>
    <t>私は、「いい結果が出ればいいいなぁ。」とお思いました。</t>
  </si>
  <si>
    <t>I_PPIS1 was_VBDZ hoping_VVG for_IF a_AT1 good_JJ result_NN1 ._.  I_PPIS1 am_VBM hoping_VVG for_IF a_AT1 good_JJ result_NN1 ._.</t>
  </si>
  <si>
    <t>I said good-bye to my cousin and his family.</t>
  </si>
  <si>
    <t>私はいとこといとこの家族とわかれました。</t>
  </si>
  <si>
    <t>I_PPIS1 said_VVD good-bye_UH to_II my_APPGE cousin_NN1 and_CC his_APPGE family_NN1 ._.</t>
  </si>
  <si>
    <t>I thought we shouldn't have any more wars.</t>
  </si>
  <si>
    <t>私は、戦争は二度と起こってはいけないと思いました。</t>
  </si>
  <si>
    <t>I_PPIS1 thought_VVD we_PPIS2 should_VM n't_XX have_VHI any_DD more_DAR wars_NN2 ._.</t>
  </si>
  <si>
    <t>I hope all my family will be healthy and enjoy trips every year.</t>
  </si>
  <si>
    <t>家族みんなが元気で毎年、こういう旅行ができると良いな</t>
  </si>
  <si>
    <t>I_PPIS1 hope_VV0 all_DB my_APPGE family_NN1 will_VM be_VBI healthy_JJ and_CC enjoy_VV0 trips_VVZ every_AT1 year_NNT1 ._.</t>
  </si>
  <si>
    <t>I like rearranging my room.</t>
  </si>
  <si>
    <t>私は模様替えが好きです。</t>
  </si>
  <si>
    <t>I_PPIS1 like_VV0 rearranging_VVG my_APPGE room_NN1 ._.</t>
  </si>
  <si>
    <t>I'd like to clean my room more often. / I 'd like to keep my room clean from now on.</t>
  </si>
  <si>
    <t>これからも掃除をきちんとする。</t>
  </si>
  <si>
    <t>I_PPIS1 'd_VM like_VVI to_TO clean_VVI my_APPGE room_NN1 more_RGR often_RR ._.  /_FO I_ZZ1 'd_VM like_VVI to_TO keep_VVI my_APPGE room_NN1 clean_JJ from_RT31 now_RT32 on_RT33 ._.</t>
  </si>
  <si>
    <t>My test score was good.</t>
  </si>
  <si>
    <t>点数がいい。</t>
  </si>
  <si>
    <t>My_APPGE test_NN1 score_NN1 was_VBDZ good_JJ ._.</t>
  </si>
  <si>
    <t>I passed the time by browsing around the bookshop.</t>
  </si>
  <si>
    <t>私は本屋で時間が経つのを待っていた。</t>
  </si>
  <si>
    <t>I_PPIS1 passed_VVD the_AT time_NNT1 by_II browsing_VVG around_II the_AT bookshop_NN1 ._.</t>
  </si>
  <si>
    <t>I had nothing special to do that day. / I had no special plans that day.</t>
  </si>
  <si>
    <t>その日は特に何もない日でした。</t>
  </si>
  <si>
    <t>I_PPIS1 had_VHD nothing_PN1 special_JJ to_TO do_VDI that_DD1 day_NNT1 ._.  /_FO I_ZZ1 had_VHD no_AT special_JJ plans_NN2 that_DD1 day_NNT1 ._.</t>
  </si>
  <si>
    <t>We have been interested in fashion since elementary school. / We have been conscious about fashion since elementary school.</t>
  </si>
  <si>
    <t>私達は小学生の頃から、オシャレ友達だった。</t>
  </si>
  <si>
    <t>We_PPIS2 have_VH0 been_VBN interested_JJ in_II fashion_NN1 since_CS elementary_JJ school_NN1 ._.  /_FO We_PPIS2 have_VH0 been_VBN conscious_JJ about_II fashion_NN1 since_CS elementary_JJ school_NN1 ._.</t>
  </si>
  <si>
    <t>They had all grown up and looked so nice.</t>
  </si>
  <si>
    <t>みんな大人っぽくなっていて、更に素敵になっていた。</t>
  </si>
  <si>
    <t>They_PPHS2 had_VHD all_RR grown_VVN up_RP and_CC looked_VVN so_RG nice_JJ ._.</t>
  </si>
  <si>
    <t>I felt good.</t>
  </si>
  <si>
    <t>気分が良かった。</t>
  </si>
  <si>
    <t>I_PPIS1 felt_VVD good_JJ ._.</t>
  </si>
  <si>
    <t>The place where I saw the fireworks was far from where they were launched. / We couldn't see the fireworks very well where we were.</t>
  </si>
  <si>
    <t>私が花火を見た場所は打ち上げ場所から遠かった</t>
  </si>
  <si>
    <t xml:space="preserve"> The_AT place_NN1 where_RRQ I_PPIS1 saw_VVD the_AT fireworks_NN2 was_VBDZ far_RR from_II where_RRQ they_PPHS2 were_VBDR launched_VVN ._. /_FO We_PPIS2 could_VM n't_XX see_VVI the_AT fireworks_NN2 very_RG well_RR where_CS we_PPIS2 were_VBDR ._.</t>
  </si>
  <si>
    <t>I ate a mixed flavored ice cream.</t>
  </si>
  <si>
    <t>色々な種類のアイスを混ぜたアイスクリームを食べた。</t>
  </si>
  <si>
    <t>I_PPIS1 ate_VVD a_AT1 mixed_JJ flavored_JJ ice_NN1 cream_NN1 ._.</t>
  </si>
  <si>
    <t>I wanted to see the movie because it stars my favorite actor.</t>
  </si>
  <si>
    <t>その映画を観たいと思った理由は・・・からです。</t>
  </si>
  <si>
    <t>I_PPIS1 wanted_VVD to_TO see_VVI the_AT movie_NN1 because_CS it_PPH1 stars_VVZ my_APPGE favorite_JJ actor_NN1 ._.</t>
  </si>
  <si>
    <t>I went to a special premiere for the movie Udon.</t>
  </si>
  <si>
    <t>私は「ＵＤＯＮ」の初日舞台挨拶に行きました。</t>
  </si>
  <si>
    <t>I_PPIS1 went_VVD to_II a_AT1 special_JJ premiere_NN1 for_IF the_AT movie_NN1 Udon_NP1 ._.</t>
  </si>
  <si>
    <t>Even though my mother recovered from her illness, I wanted to continue helping with the housework.</t>
  </si>
  <si>
    <t>母が治っても、家事などの手伝いを続けたいと思う。</t>
  </si>
  <si>
    <t>Even_CS21 though_CS22 my_APPGE mother_NN1 recovered_VVN from_II her_APPGE illness_NN1 ,_, I_PPIS1 wanted_VVD to_TO continue_VVI helping_VVG with_IW the_AT housework_NN1 ._.</t>
  </si>
  <si>
    <t>The fireworks were so cool.</t>
  </si>
  <si>
    <t>夜にやった花火はとても楽しくて、最高でした。</t>
  </si>
  <si>
    <t>The_AT fireworks_NN2 were_VBDR so_RG cool_JJ ._.</t>
  </si>
  <si>
    <t>I wanted my leg to heal as quickly as possible. / The doctors believe they can cure my grandfather's disease. I was feeling ill so I went to my local doctor.</t>
  </si>
  <si>
    <t>私は足を早く治そうと思った。</t>
  </si>
  <si>
    <t>I_PPIS1 wanted_VVD my_APPGE leg_NN1 to_TO heal_VVI as_RG quickly_RR as_CSA possible_JJ ._.  /_FO The_AT doctors_NN2 believe_VV0 they_PPHS2 can_VM cure_VVI my_APPGE grandfather_NN1 's_GE disease_NN1 ._.  I_PPIS1 was_VBDZ feeling_VVG ill_JJ so_CS I_PPIS1 we</t>
  </si>
  <si>
    <t>I was really happy I came to Hawaii. I was really happy to have come to Hawaii.</t>
  </si>
  <si>
    <t>ハワイにきてよかったと実感した。</t>
  </si>
  <si>
    <t>I_PPIS1 was_VBDZ really_RR happy_JJ I_PPIS1 came_VVD to_II Hawaii_NP1 ._.  I_PPIS1 was_VBDZ really_RR happy_JJ to_TO have_VHI come_VVN to_II Hawaii_NP1 ._.</t>
  </si>
  <si>
    <t>I couldn't sleep at all. I lay awake all night long. I tried for nine hours to get to sleep.</t>
  </si>
  <si>
    <t>私は眠れないで９時間、起きていた。</t>
  </si>
  <si>
    <t>I_PPIS1 could_VM n't_XX sleep_VVI at_RR21 all_RR22 ._.  I_PPIS1 lay_VV0 awake_JJ all_DB night_NNT1 long_RR ._.  I_PPIS1 tried_VVD for_IF nine_MC hours_NNT2 to_TO get_VVI to_TO sleep_VVI ._.</t>
  </si>
  <si>
    <t>The island of Sakurajima has a very beautiful shape.</t>
  </si>
  <si>
    <t>桜島はとてもきれいな形をしていた。</t>
  </si>
  <si>
    <t>The_AT island_NN1 of_IO Sakurajima_NP1 has_VHZ a_AT1 very_RG beautiful_JJ shape_NN1 ._.</t>
  </si>
  <si>
    <t>I was envied by others.</t>
  </si>
  <si>
    <t>うらやましがられた。</t>
  </si>
  <si>
    <t>I_PPIS1 was_VBDZ envied_VVN by_II others_NN2 ._.</t>
  </si>
  <si>
    <t>I was covered with sweat. / I was sweaty. / My whole body was sweaty.</t>
  </si>
  <si>
    <t>汗だくになる。</t>
  </si>
  <si>
    <t>I_PPIS1 was_VBDZ covered_VVN with_IW sweat_NN1 ._.  /_FO I_ZZ1 was_VBDZ sweaty_JJ ._.  /_FO My_APPGE whole_JJ body_NN1 was_VBDZ sweaty_JJ ._.</t>
  </si>
  <si>
    <t>Takeshita Street was so crowded that I couldn't look at the shops.</t>
  </si>
  <si>
    <t>竹下通りはすごく混んでいて、中々お店を見ることができませんでした。</t>
  </si>
  <si>
    <t>Takeshita_NP1 Street_NNL1 was_VBDZ so_RG crowded_JJ that_CST I_PPIS1 could_VM n't_XX look_VVI at_II the_AT shops_NN2 ._.</t>
  </si>
  <si>
    <t>I was very happy (or glad / thrilled / delighted) with my birthday present. I was happy (or glad / thrilled / delighted) to get a birthday present.</t>
  </si>
  <si>
    <t>happy以外の「嬉しい」という表現（もしあれば・・・）</t>
  </si>
  <si>
    <t>I_PPIS1 was_VBDZ very_RG happy_JJ (_( or_CC glad_JJ /_FO thrilled_JJ /_FO delighted_JJ )_) with_IW my_APPGE birthday_NN1 present_NN1 ._.  I_PPIS1 was_VBDZ happy_JJ (_( or_CC glad_JJ /_FO thrilled_JJ /_FO delighted_JJ )_) to_TO get_VVI a_AT1 birthday_NN1 p</t>
  </si>
  <si>
    <t>Komazawa Park is very famous for being used during the 1964 Tokyo Olympic Games.</t>
  </si>
  <si>
    <t>駒沢公園とは１９６４年、オリンピックが行われた有名な公園だ。</t>
  </si>
  <si>
    <t>Komazawa_NN1 Park_NN1 is_VBZ very_RG famous_JJ for_IF being_VBG used_VVN during_II the_AT 1964_MC Tokyo_NP1 Olympic_JJ Games_NN2 ._.</t>
  </si>
  <si>
    <t>We can catch goldfish at summer festivals.</t>
  </si>
  <si>
    <t>金魚</t>
  </si>
  <si>
    <t>We_PPIS2 can_VM catch_VVI goldfish_NN at_II summer_NNT1 festivals_NN2 ._.</t>
  </si>
  <si>
    <t>I want to read an interesting book. / I want to read something interesting.</t>
  </si>
  <si>
    <t>何か面白い本が読みたかった。</t>
  </si>
  <si>
    <t>I_PPIS1 want_VV0 to_TO read_VVI an_AT1 interesting_JJ book_NN1 ._.  /_FO I_ZZ1 want_VV0 to_TO read_VVI something_PN1 interesting_JJ ._.</t>
  </si>
  <si>
    <t>I'm too easily distracted by new things and don't stay focused on one thing for long enough.</t>
  </si>
  <si>
    <t>私はすぐ何にでもはまってしまうので、少し困っています。</t>
  </si>
  <si>
    <t>I_PPIS1 'm_VBM too_RG easily_RR distracted_VVN by_II new_JJ things_NN2 and_CC do_VD0 n't_XX stay_VVI focused_VVN on_II one_MC1 thing_NN1 for_IF long_JJ enough_RR ._.</t>
  </si>
  <si>
    <t>I need to stop wasting money.</t>
  </si>
  <si>
    <t>浪費はなるべく少なくしたい</t>
  </si>
  <si>
    <t>I_PPIS1 need_VV0 to_TO stop_VVI wasting_VVG money_NN1 ._.</t>
  </si>
  <si>
    <t>I am the only one at home. Everybody is out right now.</t>
  </si>
  <si>
    <t>家族がみんな出かけていた。</t>
  </si>
  <si>
    <t>I_PPIS1 am_VBM the_AT only_JJ one_PN1 at_II home_NN1 ._.  Everybody_PN1 is_VBZ out_RP right_RR now_RT ._.</t>
  </si>
  <si>
    <t>I leave home at seven each day.</t>
  </si>
  <si>
    <t>出発する</t>
  </si>
  <si>
    <t>I_PPIS1 leave_VV0 home_RL at_II seven_MC each_DD1 day_NNT1 ._.</t>
  </si>
  <si>
    <t>I quickly brushed my teeth. / I brushed my teeth in a hurry.</t>
  </si>
  <si>
    <t>急いで</t>
  </si>
  <si>
    <t>I_PPIS1 quickly_RR brushed_VVD my_APPGE teeth_NN2 ._.  /_FO I_ZZ1 brushed_VVD my_APPGE teeth_NN2 in_II a_AT1 hurry_NN1 ._.</t>
  </si>
  <si>
    <t>Niagara Falls is a famous waterfall.</t>
  </si>
  <si>
    <t>滝</t>
  </si>
  <si>
    <t>Niagara_NN1 Falls_NN2 is_VBZ a_AT1 famous_JJ waterfall_NN1 ._.</t>
  </si>
  <si>
    <t>I spent three days at the cottage.</t>
  </si>
  <si>
    <t>コテージ</t>
  </si>
  <si>
    <t>I_PPIS1 spent_VVD three_MC days_NNT2 at_II the_AT cottage_NN1 ._.</t>
  </si>
  <si>
    <t>Hunger is the best sauce.</t>
  </si>
  <si>
    <t>空腹は最高の調味料。</t>
  </si>
  <si>
    <t>Hunger_NN1 is_VBZ the_AT best_JJT sauce_NN1 ._.</t>
  </si>
  <si>
    <t>I learned various things there.</t>
  </si>
  <si>
    <t>僕はそこでいろんな事を勉強した。</t>
  </si>
  <si>
    <t>I_PPIS1 learned_VVD various_JJ things_NN2 there_RL ._.</t>
  </si>
  <si>
    <t>I talked with my friend while eating lunch.</t>
  </si>
  <si>
    <t>食べながら話をした。</t>
  </si>
  <si>
    <t>I_PPIS1 talked_VVD with_IW my_APPGE friend_NN1 while_CS eating_VVG lunch_NN1 ._.</t>
  </si>
  <si>
    <t>I made a mistake in the game.</t>
  </si>
  <si>
    <t>失敗してしまった。（ゲームで）</t>
  </si>
  <si>
    <t>I_PPIS1 made_VVD a_AT1 mistake_NN1 in_II the_AT game_NN1 ._.</t>
  </si>
  <si>
    <t>My baseball club had a game.</t>
  </si>
  <si>
    <t>野球部は試合をした</t>
  </si>
  <si>
    <t>My_APPGE baseball_NN1 club_NN1 had_VHD a_AT1 game_NN1 ._.</t>
  </si>
  <si>
    <t>I want to stay friends with them forever.</t>
  </si>
  <si>
    <t>ずっと彼らと友達でいたい。</t>
  </si>
  <si>
    <t>I_PPIS1 want_VV0 to_TO stay_VVI friends_NN2 with_IW them_PPHO2 forever_RT ._.</t>
  </si>
  <si>
    <t>I did print club with my friends. / I took a print club picture with my friends.</t>
  </si>
  <si>
    <t>プリクラを撮った。</t>
  </si>
  <si>
    <t>I_PPIS1 did_VDD print_VVI club_NN1 with_IW my_APPGE friends_NN2 ._.  /_FO I_ZZ1 took_VVD a_AT1 print_NN1 club_NN1 picture_NN1 with_IW my_APPGE friends_NN2 ._.</t>
  </si>
  <si>
    <t>My mother was worried about me going to Shibuya.</t>
  </si>
  <si>
    <t>母は私が渋谷に行くことをとても心配した。</t>
  </si>
  <si>
    <t>My_APPGE mother_NN1 was_VBDZ worried_VVN about_II me_PPIO1 going_VVG to_II Shibuya_NP1 ._.</t>
  </si>
  <si>
    <t>We became friends the first time we met.</t>
  </si>
  <si>
    <t>初対面ですぐ友達になった。</t>
  </si>
  <si>
    <t>We_PPIS2 became_VVD friends_NN2 the_AT first_MD time_NNT1 we_PPIS2 met_VVD ._.</t>
  </si>
  <si>
    <t>Yoshimi and Shota hadn't met before, but they'd exchanged e-mails so they knew each other a little.</t>
  </si>
  <si>
    <t>好美と祥大は初対面だったが、メールは時々していたので、互いのことは知っていた。</t>
  </si>
  <si>
    <t>Yoshimi_NN2 and_CC Shota_NP1 had_VHD n't_XX met_VVN before_RT ,_, but_CCB they_PPHS2 'd_VHD exchanged_VVN e-mails_NN2 so_CS they_PPHS2 knew_VVD each_PPX221 other_PPX222 a_RR21 little_RR22 ._.</t>
  </si>
  <si>
    <t>My father looked smaller than the last time we met.</t>
  </si>
  <si>
    <t>父は前より小さく見えた。</t>
  </si>
  <si>
    <t>My_APPGE father_NN1 looked_VVD smaller_JJR than_CSN the_AT last_MD time_NNT1 we_PPIS2 met_VVD ._.</t>
  </si>
  <si>
    <t>We practiced hard for this game.</t>
  </si>
  <si>
    <t>私はこの日のためにたくさん練習をした。</t>
  </si>
  <si>
    <t>We_PPIS2 practiced_VVD hard_RR for_IF this_DD1 game_NN1 ._.</t>
  </si>
  <si>
    <t>I had to stay after school and study because I got a low score on my tests.</t>
  </si>
  <si>
    <t>私は居残りせざるをえなかった。</t>
  </si>
  <si>
    <t>I_PPIS1 had_VHD to_TO stay_VVI after_II school_NN1 and_CC study_NN1 because_CS I_PPIS1 got_VVD a_AT1 low_JJ score_NN1 on_II my_APPGE tests_NN2 ._.</t>
  </si>
  <si>
    <t>I was deeply impressed that the Japanese team beat their rival Spain.</t>
  </si>
  <si>
    <t>日本が宿敵スペインに勝ったことにとても感動した。</t>
  </si>
  <si>
    <t>I_PPIS1 was_VBDZ deeply_RR impressed_VVN that_CST the_AT Japanese_JJ team_NN1 beat_VVD their_APPGE rival_JJ Spain_NP1 ._.</t>
  </si>
  <si>
    <t>I didn't make any fielding errors but I made one base running mistake.</t>
  </si>
  <si>
    <t>エラーはしなかったが、走塁ミスをしてしまった。</t>
  </si>
  <si>
    <t>I_PPIS1 did_VDD n't_XX make_VVI any_DD fielding_VVG errors_NN2 but_CCB I_PPIS1 made_VVD one_MC1 base_NN1 running_VVG mistake_NN1 ._.</t>
  </si>
  <si>
    <t>I was worried about many things.</t>
  </si>
  <si>
    <t>色々悩んだけれど、</t>
  </si>
  <si>
    <t>I_PPIS1 was_VBDZ worried_VVN about_II many_DA2 things_NN2 ._.</t>
  </si>
  <si>
    <t>We enjoyed ourselves a lot. / We were absorbed in our conversation about rugby. / We were engrossed in our conversation.</t>
  </si>
  <si>
    <t>私達は大いに盛り上がった。</t>
  </si>
  <si>
    <t>We_PPIS2 enjoyed_VVD ourselves_PPX2 a_RR21 lot_RR22 ._.  /_FO We_PPIS2 were_VBDR absorbed_VVN in_II our_APPGE conversation_NN1 about_II rugby_NN1 ._.  /_FO We_PPIS2 were_VBDR engrossed_VVN in_II our_APPGE conversation_NN1 ._.</t>
  </si>
  <si>
    <t>The watermelon tasted delicious after a swim.</t>
  </si>
  <si>
    <t>泳いだ後なので、とてもおいしかった。</t>
  </si>
  <si>
    <t>The_AT watermelon_NN1 tasted_VVD delicious_JJ after_II a_AT1 swim_NN1 ._.</t>
  </si>
  <si>
    <t>First I will tell you a short version of the story Kasajizou.</t>
  </si>
  <si>
    <t>今回は、「かさじぞう」のお話を要約して伝えたいと思います。</t>
  </si>
  <si>
    <t>First_MD I_PPIS1 will_VM tell_VVI you_PPY a_AT1 short_JJ version_NN1 of_IO the_AT story_NN1 Kasajizou_NN1 ._.</t>
  </si>
  <si>
    <t>There was a ballet performance in the hall.</t>
  </si>
  <si>
    <t>バレエの発表会</t>
  </si>
  <si>
    <t>There_EX was_VBDZ a_AT1 ballet_NN1 performance_NN1 in_II the_AT hall_NN1 ._.</t>
  </si>
  <si>
    <t>Each class in Hibiya Senior High School performs its own play in the school festival.</t>
  </si>
  <si>
    <t>都立日比谷高校のクラス毎の出し物は全て劇です。</t>
  </si>
  <si>
    <t>Each_DD1 class_NN1 in_II Hibiya_NP1 Senior_JJ High_JJ School_NN1 performs_VVZ its_APPGE own_DA play_NN1 in_II the_AT school_NN1 festival_NN1 ._.</t>
  </si>
  <si>
    <t>I caught my friend by his arm.</t>
  </si>
  <si>
    <t>友達の腕をつかむ。</t>
  </si>
  <si>
    <t>I_PPIS1 caught_VVD my_APPGE friend_NN1 by_II his_APPGE arm_NN1 ._.</t>
  </si>
  <si>
    <t>Walt Disney</t>
  </si>
  <si>
    <t>ウォルト・ディズニー</t>
  </si>
  <si>
    <t>Walt_NP1 Disney_NP1</t>
  </si>
  <si>
    <t>Jedi fight with light sabers in Star Wars.</t>
  </si>
  <si>
    <t>ジェダイはライトセーバーで敵と戦う。</t>
  </si>
  <si>
    <t>Jedi_NP1 fight_NN1 with_IW light_JJ sabers_NN2 in_II Star_NN1 Wars_NN2 ._.</t>
  </si>
  <si>
    <t>Meguro No. 8 Junior High School</t>
  </si>
  <si>
    <t>目黒第八中学校</t>
  </si>
  <si>
    <t>Meguro_NN1 No._NN1 8_MC Junior_JJ High_JJ School_NN1</t>
  </si>
  <si>
    <t>I practiced very hard for the next week's game. / I practiced very hard for the game next week.</t>
  </si>
  <si>
    <t>来週の試合の為に僕は頑張った。</t>
  </si>
  <si>
    <t xml:space="preserve"> I_PPIS1 practiced_VVD very_RG hard_RR for_IF the_AT next_MD week_NNT1 's_GE game_NN1 ._.  /_FO I_ZZ1 practiced_VVD very_RG hard_RR for_IF the_AT game_NN1 next_MD week_NNT1 ._.</t>
  </si>
  <si>
    <t>I ate breakfast while watching TV.</t>
  </si>
  <si>
    <t>テレビを見ながら朝食を食べた</t>
  </si>
  <si>
    <t>I_PPIS1 ate_VVD breakfast_NN1 while_CS watching_VVG TV_NN1 ._.</t>
  </si>
  <si>
    <t>I had to skip lunch today.</t>
  </si>
  <si>
    <t>お昼を食べるタイミングを逃した。</t>
  </si>
  <si>
    <t>I_PPIS1 had_VHD to_TO skip_VVI lunch_NN1 today_RT ._.</t>
  </si>
  <si>
    <t>I enjoyed trying to catch the goldfish (which I wanted) in the festival but the paper net was easily broken.</t>
  </si>
  <si>
    <t>お祭りで金魚すくいをしましたが、ネットはやぶれやすかった。</t>
  </si>
  <si>
    <t>I_PPIS1 enjoyed_VVD trying_VVG to_TO catch_VVI the_AT goldfish_NN (_( which_DDQ I_PPIS1 wanted_VVD )_) in_II the_AT festival_NN1 but_CCB the_AT paper_NN1 net_NN1 was_VBDZ easily_RR broken_VVN ._.</t>
  </si>
  <si>
    <t>I ate until I was full. I ate until I couldn’t eat anymore.</t>
  </si>
  <si>
    <t>お腹がいっぱいになるまで食べた。</t>
  </si>
  <si>
    <t>I_PPIS1 ate_VVD until_CS I_PPIS1 was_VBDZ full_JJ ._.  I_PPIS1 ate_VVD until_CS I_PPIS1 couldnt_VV0 eat_VV0 anymore_RR ._.</t>
  </si>
  <si>
    <t>I forgot the due date for returning the library book. Your homework was due yesterday. (You were late.)</t>
  </si>
  <si>
    <t>図書館の本が期限切れになっているのを忘れました。宿題の締め切りは昨日だった。</t>
  </si>
  <si>
    <t>I_PPIS1 forgot_VVD the_AT due_JJ date_NN1 for_IF returning_VVG the_AT library_NN1 book_NN1 ._.  Your_APPGE homework_NN1 was_VBDZ due_JJ yesterday_RT ._.  (_( You_PPY were_VBDR late_JJ ._. )_)</t>
  </si>
  <si>
    <t>I shouldn't have eaten so much. I wish I hadn't eaten so much because the dessert looked delicious.</t>
  </si>
  <si>
    <t>食べ過ぎて後悔した。（「後悔した」をregretとしない。×I) regretted eating so much.）</t>
  </si>
  <si>
    <t>I_PPIS1 should_VM n't_XX have_VHI eaten_VVN so_RG much_DA1 ._.  I_PPIS1 wish_VV0 I_PPIS1 had_VHD n't_XX eaten_VVN so_RG much_DA1 because_CS the_AT dessert_NN1 looked_VVD delicious_JJ ._.</t>
  </si>
  <si>
    <t>If you have a 'Fastpass', you won't have to wait so long in line. / You can get on the attraction much earlier (without waiting so long).</t>
  </si>
  <si>
    <t>ファストパスを取ると、短い待ち時間でアトラクションに乗れます。</t>
  </si>
  <si>
    <t>If_CS you_PPY have_VH0 a_AT1 'Fastpass_NN1 '_GE ,_, you_PPY wo_VM n't_XX have_VHI to_TO wait_VVI so_RG long_RR in_II line_NN1 ._.  /_FO You_PPY can_VM get_VVI on_II the_AT attraction_NN1 much_RR earlier_RRR (_( without_IW waiting_VVG so_RG long_RR )_) ._.</t>
  </si>
  <si>
    <t>I bought a Mac computer with the money I got from my grandfather as a New Year's gift.</t>
  </si>
  <si>
    <t>おじいちゃんからのお年玉でマックを買った。</t>
  </si>
  <si>
    <t>I_PPIS1 bought_VVD a_AT1 Mac_NN1 computer_NN1 with_IW the_AT money_NN1 I_PPIS1 got_VVD from_II my_APPGE grandfather_NN1 as_II a_AT1 New_JJ Year_NNT1 's_GE gift_NN1 ._.</t>
  </si>
  <si>
    <t>I practiced hitting a tennis ball against the wall.</t>
  </si>
  <si>
    <t>テニスの壁打ちをしました。</t>
  </si>
  <si>
    <t>I_PPIS1 practiced_VVD hitting_VVG a_AT1 tennis_NN1 ball_NN1 against_II the_AT wall_NN1 ._.</t>
  </si>
  <si>
    <t>I've just started practicing the drums so I am not very good yet. / I started taking piano lessons ten years ago. I've just started taking piano lessons.</t>
  </si>
  <si>
    <t>私はドラムを始めたばかりなのであまり上手でない。</t>
  </si>
  <si>
    <t>I_PPIS1 've_VH0 just_RR started_VVN practicing_VVG the_AT drums_NN2 so_CS I_PPIS1 am_VBM not_XX very_RG good_JJ yet_RR ._.  /_FO I_ZZ1 started_VVD taking_VVG piano_NN1 lessons_NN2 ten_MC years_NNT2 ago_RA ._.  I_PPIS1 've_VH0 just_RR started_VVN taking_VV</t>
  </si>
  <si>
    <t>It was (too) bad that the store closed at nine o'clock. / (It was) too bad you couldn't come to the party yesterday. Too bad it rained yesterday and we couldn't have a picnic..</t>
  </si>
  <si>
    <t>お店が９時に閉まってしまうのが残念でした。～するのは残念でした=(It was) too bad that・・・</t>
  </si>
  <si>
    <t>It_PPH1 was_VBDZ (_( too_RR )_) bad_JJ that_CST the_AT store_NN1 closed_VVD at_II nine_MC o'clock_RA ._. /_FO (_( It_PPH1 was_VBDZ )_) too_RG bad_JJ you_PPY could_VM n't_XX come_VVI to_II the_AT party_NN1 yesterday_RT ._. Too_RG bad_JJ it_PPH1 rained_VVD</t>
  </si>
  <si>
    <t>I really thought (for a long time) what I should do for him. / I thought really hard what I should do for him.</t>
  </si>
  <si>
    <t>僕は彼に何をしてあげればよいか真剣に考えた。</t>
  </si>
  <si>
    <t>I_PPIS1 really_RR thought_VVD (_( for_IF a_AT1 long_JJ time_NNT1 )_) what_DDQ I_PPIS1 should_VM do_VDI for_IF him_PPHO1 ._.  /_FO I_ZZ1 thought_VVD really_RR hard_RR what_DDQ I_PPIS1 should_VM do_VDI for_IF him_PPHO1 ._.</t>
  </si>
  <si>
    <t>I haven't finished studying English yet so I can't go out.</t>
  </si>
  <si>
    <t>まだ英語の勉強がおわっていないので外出できません。</t>
  </si>
  <si>
    <t>I_PPIS1 have_VH0 n't_XX finished_VVN studying_VVG English_NN1 yet_RR so_CS I_PPIS1 ca_VM n't_XX go_VVI out_RP ._.</t>
  </si>
  <si>
    <t>I wish everyone could win the student council election. I wish all the students could speak English.</t>
  </si>
  <si>
    <t>全員が生徒会選挙に当選できた方がいい。</t>
  </si>
  <si>
    <t>I_PPIS1 wish_VV0 everyone_PN1 could_VM win_VVI the_AT student_NN1 council_NN1 election_NN1 ._.  I_PPIS1 wish_VV0 all_DB the_AT students_NN2 could_VM speak_VVI English_NN1 ._.</t>
  </si>
  <si>
    <t>I watched a Formula 1 race on DVD which I had recorded.</t>
  </si>
  <si>
    <t>録画しておいたＦ１を見た。</t>
  </si>
  <si>
    <t>I_PPIS1 watched_VVD a_AT1 Formula_NN1 1_MC1 race_NN1 on_II DVD_NP1 which_DDQ I_PPIS1 had_VHD recorded_VVN ._.</t>
  </si>
  <si>
    <t>I wish my school would be in a quiet area and would have clear rules, lively atmosphere and work together well .</t>
  </si>
  <si>
    <t>私は学校は静かな所にあってほどほどの活気があってまとまりがあってきっちりしている所を求めます。</t>
  </si>
  <si>
    <t>I_PPIS1 wish_VV0 my_APPGE school_NN1 would_VM be_VBI in_II a_AT1 quiet_JJ area_NN1 and_CC would_VM have_VHI clear_JJ rules_NN2 ,_, lively_JJ atmosphere_NN1 and_CC work_VV0 together_RL well_RR ._.</t>
  </si>
  <si>
    <t>home center</t>
  </si>
  <si>
    <t>ホームセンター</t>
  </si>
  <si>
    <t>home_NN1 center_NN1</t>
  </si>
  <si>
    <t>I will go to the movies with some second year students belonging to the soccer club. / I will go to the movies with some second year students in the soccer club.</t>
  </si>
  <si>
    <t>２年生のサッカー部員と映画を見に行きます。</t>
  </si>
  <si>
    <t>I_PPIS1 will_VM go_VVI to_II the_AT movies_NN2 with_IW some_DD second_NNT1 year_NNT1 students_NN2 belonging_VVG to_II the_AT soccer_NN1 club_NN1 ._.  /_FO I_ZZ1 will_VM go_VVI to_II the_AT movies_NN2 with_IW some_DD second_NNT1 year_NNT1 students_NN2 in_I</t>
  </si>
  <si>
    <t>I want to be like him for the rest of my life. / I wish I could be like him for the rest of my life.</t>
  </si>
  <si>
    <t>僕もこのように生きていきたいです。</t>
  </si>
  <si>
    <t>I_PPIS1 want_VV0 to_TO be_VBI like_II him_PPHO1 for_IF the_AT rest_NN1 of_IO my_APPGE life_NN1 ._.  /_FO I_ZZ1 wish_VV0 I_PPIS1 could_VM be_VBI like_II him_PPHO1 for_IF the_AT rest_NN1 of_IO my_APPGE life_NN1 ._.</t>
  </si>
  <si>
    <t>The star of the movie is Johnny Depp. / Johnny Depp is the star of the movie.</t>
  </si>
  <si>
    <t>その映画の主演はジョニー・デップです。</t>
  </si>
  <si>
    <t>The_AT star_NN1 of_IO the_AT movie_NN1 is_VBZ Johnny_NP1 Depp._NP1 /_FO Johnny_NP1 Depp_NP1 is_VBZ the_AT star_NN1 of_IO the_AT movie_NN1 ._.</t>
  </si>
  <si>
    <t>I was really impressed by the brass band performance at the school festival.</t>
  </si>
  <si>
    <t>文化祭でなかでも一番印象に残ったものは吹奏楽部の演奏でした。</t>
  </si>
  <si>
    <t>I_PPIS1 was_VBDZ really_RR impressed_VVN by_II the_AT brass_NN1 band_NN1 performance_NN1 at_II the_AT school_NN1 festival_NN1 ._.</t>
  </si>
  <si>
    <t>I visited homeroom 1F during school festival.</t>
  </si>
  <si>
    <t>高校１年Ｆ組の教室に入った。</t>
  </si>
  <si>
    <t>I_PPIS1 visited_VVD homeroom_NN1 1F_RA during_II school_NN1 festival_NN1 ._.</t>
  </si>
  <si>
    <t>I went to the senior high school to see the brass band performance.</t>
  </si>
  <si>
    <t>吹奏楽部の演奏を聞きに行った。</t>
  </si>
  <si>
    <t>I_PPIS1 went_VVD to_II the_AT senior_JJ high_JJ school_NN1 to_TO see_VVI the_AT brass_NN1 band_NN1 performance_NN1 ._.</t>
  </si>
  <si>
    <t>There are 100 people in the brass band club.</t>
  </si>
  <si>
    <t>この吹奏楽部には１００人のメンバーがいます！</t>
  </si>
  <si>
    <t>There_EX are_VBR 100_MC people_NN in_II the_AT brass_NN1 band_NN1 club_NN1 ._.</t>
  </si>
  <si>
    <t>Billy only thinks about money, he is a lawyer who will do anything for money. / He is a lawyer who will do anything if you pay him enough.</t>
  </si>
  <si>
    <t>ビリーは金儲けだけのことを考えているが、逆に言えば金さえ積めばなんでもする弁護士だ。</t>
  </si>
  <si>
    <t>Billy_NP1 only_RR thinks_VVZ about_II money_NN1 ,_, he_PPHS1 is_VBZ a_AT1 lawyer_NN1 who_PNQS will_VM do_VDI anything_PN1 for_IF money_NN1 ._.  /_FO He_PPHS1 is_VBZ a_AT1 lawyer_NN1 who_PNQS will_VM do_VDI anything_PN1 if_CS you_PPY pay_VV0 him_PPHO1 enou</t>
  </si>
  <si>
    <t>Most people want to keep living.</t>
  </si>
  <si>
    <t>多くの人々は「生きたい」と願ったでしょう。</t>
  </si>
  <si>
    <t>Most_DAT people_NN want_VV0 to_TO keep_VVI living_NN1 ._.</t>
  </si>
  <si>
    <t>I need to go to the bookstore and look for a book.</t>
  </si>
  <si>
    <t>私は本屋に用があった。</t>
  </si>
  <si>
    <t>I_PPIS1 need_VV0 to_TO go_VVI to_II the_AT bookstore_NN1 and_CC look_VVI for_IF a_AT1 book_NN1 ._.</t>
  </si>
  <si>
    <t>You u can get one point for every hundred yen we spend.</t>
  </si>
  <si>
    <t>ポイントは１００円で１ポイントつく。</t>
  </si>
  <si>
    <t>You_PPY u_ZZ1 can_VM get_VVI one_MC1 point_NN1 for_IF every_AT1 hundred_NNO yen_NN we_PPIS2 spend_VV0 ._.</t>
  </si>
  <si>
    <t>For this price, it's amazing how good it tastes. / It's amazing how good it tastes for this price.</t>
  </si>
  <si>
    <t>この味でこの値段とは驚きだ。</t>
  </si>
  <si>
    <t>For_IF this_DD1 price_NN1 ,_, it_PPH1 's_VBZ amazing_JJ how_RGQ good_JJ it_PPH1 tastes_VVZ ._.  /_FO It_PPH1 's_VBZ amazing_JJ how_RGQ good_JJ it_PPH1 tastes_VVZ for_IF this_DD1 price_NN1 ._.</t>
  </si>
  <si>
    <t>I couldn't decide which clothes I wanted to buy. It took me a really long time to decide which clothes to buy.</t>
  </si>
  <si>
    <t>どの服を買おうか悩んだ。</t>
  </si>
  <si>
    <t>I_PPIS1 could_VM n't_XX decide_VVI which_DDQ clothes_NN2 I_PPIS1 wanted_VVD to_TO buy_VVI ._.  It_PPH1 took_VVD me_PPIO1 a_AT1 really_RR long_JJ time_NNT1 to_TO decide_VVI which_DDQ clothes_VVZ to_TO buy_VVI ._.</t>
  </si>
  <si>
    <t>I asked my teacher how to pass the test. / I asked my teacher for advice about the test.</t>
  </si>
  <si>
    <t>私はどのようにすれば試験に合格できるか先生に聞きました。</t>
  </si>
  <si>
    <t>I_PPIS1 asked_VVD my_APPGE teacher_NN1 how_RRQ to_TO pass_VVI the_AT test_NN1 ._.  /_FO I_ZZ1 asked_VVD my_APPGE teacher_NN1 for_IF advice_NN1 about_II the_AT test_NN1 ._.</t>
  </si>
  <si>
    <t>I had a piano solo during our ensemble performance. I played an old French song. I also accompanied the group on the theme from Kiki's Delivery Service and the song 'My Grandfather's Clock'.</t>
  </si>
  <si>
    <t>私は個人で「古いフランスの歌」を弾き、合奏で「大きな古時計」と「魔女の宅急便より風の丘」を弾きました。</t>
  </si>
  <si>
    <t>I_PPIS1 had_VHD a_AT1 piano_NN1 solo_NN1 during_II our_APPGE ensemble_NN1 performance_NN1 ._.  I_PPIS1 played_VVD an_AT1 old_JJ French_JJ song_NN1 ._.  I_PPIS1 also_RR accompanied_VVD the_AT group_NN1 on_II the_AT theme_NN1 from_II Kiki_NP1 's_GE Delivery</t>
  </si>
  <si>
    <t>The theme of my (research) project is GCC.</t>
  </si>
  <si>
    <t>私のテーマ研究はＧＣＣです。</t>
  </si>
  <si>
    <t>The_AT theme_NN1 of_IO my_APPGE (_( research_NN1 )_) project_NN1 is_VBZ GCC_NP1 ._.</t>
  </si>
  <si>
    <t>They looked happy.</t>
  </si>
  <si>
    <t>彼は楽しそうに見えた。</t>
  </si>
  <si>
    <t>They_PPHS2 looked_VVD happy_JJ ._.</t>
  </si>
  <si>
    <t>My classmates were supposed to help, but they stood around doing nothing.</t>
  </si>
  <si>
    <t>なんとなくそこに行った。</t>
  </si>
  <si>
    <t>My_APPGE classmates_NN2 were_VBDR supposed_JJ to_TO help_VVI ,_, but_CCB they_PPHS2 stood_VVD around_II doing_VDG nothing_PN1 ._.</t>
  </si>
  <si>
    <t>I browsed around the bookstore. / I had a browse in the bookstore.</t>
  </si>
  <si>
    <t>本屋で雑誌の立ち読みをした。</t>
  </si>
  <si>
    <t>I_PPIS1 browsed_VVD around_II the_AT bookstore._NNU /_FO I_ZZ1 had_VHD a_AT1 browse_NN1 in_II the_AT bookstore_NN1 ._.</t>
  </si>
  <si>
    <t>The song always cheered me up.</t>
  </si>
  <si>
    <t>私は歌によって何度も元気付けられた。</t>
  </si>
  <si>
    <t>The_AT song_NN1 always_RR cheered_VVD me_PPIO1 up_RP ._.</t>
  </si>
  <si>
    <t>I want the buildings I design to make people feel safe and secure.</t>
  </si>
  <si>
    <t>造った建物に住む人を安心させたい</t>
  </si>
  <si>
    <t>I_PPIS1 want_VV0 the_AT buildings_NN2 I_PPIS1 design_VV0 to_TO make_VVI people_NN feel_VVI safe_JJ and_CC secure_VV0 ._.</t>
  </si>
  <si>
    <t>If an injury is left untreated it can damage even the strongest people.</t>
  </si>
  <si>
    <t>とても強い人でも怪我をしてそのままにしておいたら、弱くなってしまう。</t>
  </si>
  <si>
    <t>If_CS an_AT1 injury_NN1 is_VBZ left_JJ untreated_JJ it_PPH1 can_VM damage_VVI even_RR the_AT strongest_JJT people_NN ._.</t>
  </si>
  <si>
    <t>I want to study abroad.</t>
  </si>
  <si>
    <t>私は留学したい。</t>
  </si>
  <si>
    <t>I_PPIS1 want_VV0 to_TO study_VVI abroad_RL ._.</t>
  </si>
  <si>
    <t>I want to be an architect.</t>
  </si>
  <si>
    <t>建築家にあこがれる。</t>
  </si>
  <si>
    <t>I_PPIS1 want_VV0 to_TO be_VBI an_AT1 architect_NN1 ._.</t>
  </si>
  <si>
    <t>I recommend people to read a lot of books.</t>
  </si>
  <si>
    <t>私は、多くの本をすすめたいです。</t>
  </si>
  <si>
    <t>I_PPIS1 recommend_VV0 people_NN to_TO read_VVI a_AT1 lot_NN1 of_IO books_NN2 ._.</t>
  </si>
  <si>
    <t>Besides, if you don't pass the national test you can't be a pharmacist.</t>
  </si>
  <si>
    <t>さらに国家試験に合格しなければ薬剤師にはなれない。</t>
  </si>
  <si>
    <t>Besides_RR ,_, if_CS you_PPY do_VD0 n't_XX pass_VVI the_AT national_JJ test_NN1 you_PPY ca_VM n't_XX be_VBI a_AT1 pharmacist_NN1 ._.</t>
  </si>
  <si>
    <t>I'm going to take my time and carefully decide my future dream.</t>
  </si>
  <si>
    <t>だからゆっくり慎重に将来の夢を決めたい。</t>
  </si>
  <si>
    <t>I_PPIS1 'm_VBM going_VVGK to_TO take_VVI my_APPGE time_NNT1 and_CC carefully_RR decide_VV0 my_APPGE future_JJ dream_NN1 ._.</t>
  </si>
  <si>
    <t>Besides, I want people to know how enjoyable soccer is.</t>
  </si>
  <si>
    <t>それに、サッカーの楽しさを伝えたいから。</t>
  </si>
  <si>
    <t>Besides_RR ,_, I_PPIS1 want_VV0 people_NN to_TO know_VVI how_RGQ enjoyable_JJ soccer_NN1 is_VBZ ._.</t>
  </si>
  <si>
    <t>It has been my dream since I was a child.</t>
  </si>
  <si>
    <t>小さい時からの夢だった。</t>
  </si>
  <si>
    <t>It_PPH1 has_VHZ been_VBN my_APPGE dream_NN1 since_CS I_PPIS1 was_VBDZ a_AT1 child_NN1 ._.</t>
  </si>
  <si>
    <t>during the season</t>
  </si>
  <si>
    <t>シーズン中</t>
  </si>
  <si>
    <t>during_II the_AT season_NNT1</t>
  </si>
  <si>
    <t>He was charged with dangerous driving causing death or injury.</t>
  </si>
  <si>
    <t>危険運転致死傷罪</t>
  </si>
  <si>
    <t>He_PPHS1 was_VBDZ charged_VVN with_IW dangerous_JJ driving_NN1 causing_VVG death_NN1 or_CC injury_NN1 ._.</t>
  </si>
  <si>
    <t>He was charged with involuntary manslaughter.</t>
  </si>
  <si>
    <t>業務上過失致死罪</t>
  </si>
  <si>
    <t>He_PPHS1 was_VBDZ charged_VVN with_IW involuntary_JJ manslaughter_NN1 ._.</t>
  </si>
  <si>
    <t>He was charged with a road traffic law violation.</t>
  </si>
  <si>
    <t>道路交通違反法</t>
  </si>
  <si>
    <t>He_PPHS1 was_VBDZ charged_VVN with_IW a_AT1 road_NN1 traffic_NN1 law_NN1 violation_NN1 ._.</t>
  </si>
  <si>
    <t>There is a shortage of lawyers in Japan.</t>
  </si>
  <si>
    <t>日本は弁護士さんの数が足りない。</t>
  </si>
  <si>
    <t>There_EX is_VBZ a_AT1 shortage_NN1 of_IO lawyers_NN2 in_II Japan_NP1 ._.</t>
  </si>
  <si>
    <t>I want to get a job related to my father's profession.</t>
  </si>
  <si>
    <t>父の仕事に関係するような仕事につきたい。</t>
  </si>
  <si>
    <t>I_PPIS1 want_VV0 to_TO get_VVI a_AT1 job_NN1 related_VVN to_II my_APPGE father_NN1 's_GE profession_NN1 ._.</t>
  </si>
  <si>
    <t>I strongly believe that we shouldn't cause any more wars.</t>
  </si>
  <si>
    <t>私は戦争をしては絶対にいけないとおもいます。</t>
  </si>
  <si>
    <t>I_PPIS1 strongly_RR believe_VV0 that_CST we_PPIS2 should_VM n't_XX cause_VVI any_DD more_DAR wars_NN2 ._.</t>
  </si>
  <si>
    <t>I feel sorry for the children.</t>
  </si>
  <si>
    <t>子供たちが可哀想です。</t>
  </si>
  <si>
    <t>I_PPIS1 feel_VV0 sorry_JJ for_IF the_AT children_NN2 ._.</t>
  </si>
  <si>
    <t>I want to be a speech-language-hearing therapist.</t>
  </si>
  <si>
    <t>言語聴覚士</t>
  </si>
  <si>
    <t>I_PPIS1 want_VV0 to_TO be_VBI a_AT1 speech-language-hearing_JJ therapist._NNU</t>
  </si>
  <si>
    <t>stranger</t>
  </si>
  <si>
    <t>知らない人</t>
  </si>
  <si>
    <t>stranger_JJR</t>
  </si>
  <si>
    <t>I met him for the first time. / It was my first time to meet him.</t>
  </si>
  <si>
    <t>初めて会う人</t>
  </si>
  <si>
    <t>I_PPIS1 met_VVD him_PPHO1 for_IF the_AT first_MD time_NNT1 ._.  /_FO It_PPH1 was_VBDZ my_APPGE first_MD time_NNT1 to_TO meet_VVI him_PPHO1 ._.</t>
  </si>
  <si>
    <t>My favorite samurai is Oda Nobunaga.</t>
  </si>
  <si>
    <t>私のすきな武将は○○です。</t>
  </si>
  <si>
    <t>My_APPGE favorite_JJ samurai_NN is_VBZ Oda_NP1 Nobunaga_NP1 ._.</t>
  </si>
  <si>
    <t>A children's doctor is a wonderful profession because it is a job where we can help children (stay healthy). / A children's doctor is a wonderful profession because it is a job where we can help children (to get well).</t>
  </si>
  <si>
    <t>小児科医という仕事は、子供を助ける仕事なので、素晴らしい仕事だと思います</t>
  </si>
  <si>
    <t>A_ZZ1 children_NN2 's_GE doctor_NN1 is_VBZ a_AT1 wonderful_JJ profession_NN1 because_CS it_PPH1 is_VBZ a_AT1 job_NN1 where_CS we_PPIS2 can_VM help_VVI children_NN2 (_( stay_VV0 healthy_JJ )_) ._.  /_FO A_ZZ1 children_NN2 's_GE doctor_NN1 is_VBZ a_AT1 wond</t>
  </si>
  <si>
    <t>I can't understand why you are bothering me.</t>
  </si>
  <si>
    <t>なぜいつも邪魔ばかりするのか全く分からない。</t>
  </si>
  <si>
    <t>I_PPIS1 ca_VM n't_XX understand_VVI why_RRQ you_PPY are_VBR bothering_VVG me_PPIO1 ._.</t>
  </si>
  <si>
    <t>I chose to look at a more relaxed and inviting shop than the ones in Omotesando Hills.</t>
  </si>
  <si>
    <t>なので、私達は表参道ヒルズより少し気楽に入れるお店に入った。</t>
  </si>
  <si>
    <t>I_PPIS1 chose_VVD to_TO look_VVI at_II a_AT1 more_RGR relaxed_JJ and_CC inviting_JJ shop_NN1 than_CSN the_AT ones_NN2 in_II Omotesando_NP1 Hills_NNL2 ._.</t>
  </si>
  <si>
    <t>crystalline schist</t>
  </si>
  <si>
    <t>結晶片岩</t>
  </si>
  <si>
    <t>crystalline_JJ schist_NN1</t>
  </si>
  <si>
    <t>My father gave it to me for Christmas three years ago.</t>
  </si>
  <si>
    <t>３年前のクリスマスに父からもらった。</t>
  </si>
  <si>
    <t>My_APPGE father_NN1 gave_VVD it_PPH1 to_II me_PPIO1 for_IF Christmas_NNT1 three_MC years_NNT2 ago_RA ._.</t>
  </si>
  <si>
    <t>The river terrace was created due to downcutting by the river.</t>
  </si>
  <si>
    <t>河岸段丘は川の働きによってできた。</t>
  </si>
  <si>
    <t>The_AT river_NN1 terrace_NN1 was_VBDZ created_VVN due_II21 to_II22 downcutting_VVG by_II the_AT river_NN1 ._.</t>
  </si>
  <si>
    <t>I went to a conveyer belt sushi restaurant.</t>
  </si>
  <si>
    <t>私は回転寿司へ行った。</t>
  </si>
  <si>
    <t>I_PPIS1 went_VVD to_II a_AT1 conveyer_NN1 belt_NN1 sushi_NN2 restaurant_NN1 ._.</t>
  </si>
  <si>
    <t>I don't mind.</t>
  </si>
  <si>
    <t>気にしなかった</t>
  </si>
  <si>
    <t>I_PPIS1 do_VD0 n't_XX mind_VVI ._.</t>
  </si>
  <si>
    <t>I overslept.</t>
  </si>
  <si>
    <t>寝坊しすぎた</t>
  </si>
  <si>
    <t>I_PPIS1 overslept_VV0 ._.</t>
  </si>
  <si>
    <t>Could you tell the way to Ikebukuro Station?</t>
  </si>
  <si>
    <t>池袋への行き方</t>
  </si>
  <si>
    <t>Could_VM you_PPY tell_VVI the_AT way_NN1 to_II Ikebukuro_NP1 Station_NN1 ?_?</t>
  </si>
  <si>
    <t>I left in a hurry but the bus was caught in a traffic jam and I came home late.</t>
  </si>
  <si>
    <t>急いで帰ったが、バスが渋滞に巻き込まれて遅くなった。</t>
  </si>
  <si>
    <t>I_PPIS1 left_VVD in_II a_AT1 hurry_NN1 but_CCB the_AT bus_NN1 was_VBDZ caught_VVN in_II a_AT1 traffic_NN1 jam_NN1 and_CC I_PPIS1 came_VVD home_RL late_RR ._.</t>
  </si>
  <si>
    <t>music university</t>
  </si>
  <si>
    <t>音楽大学</t>
  </si>
  <si>
    <t>music_NN1 university_NN1</t>
  </si>
  <si>
    <t>I entered a music university.</t>
  </si>
  <si>
    <t>音楽大学に入って</t>
  </si>
  <si>
    <t xml:space="preserve"> I_PPIS1 entered_VVD a_AT1 music_NN1 university_NN1 ._.</t>
  </si>
  <si>
    <t>There was a research theme project at our school.</t>
  </si>
  <si>
    <t>テーマ研究発表会が学校であった。</t>
  </si>
  <si>
    <t>There_EX was_VBDZ a_AT1 research_NN1 theme_NN1 project_NN1 at_II our_APPGE school_NN1 ._.</t>
  </si>
  <si>
    <t>a special day for the citizens of Saitama prefecture</t>
  </si>
  <si>
    <t>埼玉県民の日</t>
  </si>
  <si>
    <t>a_AT1 special_JJ day_NNT1 for_IF the_AT citizens_NN2 of_IO Saitama_NP1 prefecture_VV0</t>
  </si>
  <si>
    <t>I was nervous.</t>
  </si>
  <si>
    <t>緊張した</t>
  </si>
  <si>
    <t>I_PPIS1 was_VBDZ nervous_JJ ._.</t>
  </si>
  <si>
    <t>by the way</t>
  </si>
  <si>
    <t>ところで</t>
  </si>
  <si>
    <t>by_II the_AT way_NN1</t>
  </si>
  <si>
    <t>I talked with her for the first time.</t>
  </si>
  <si>
    <t>私は彼女と初めて話した。</t>
  </si>
  <si>
    <t>I_PPIS1 talked_VVD with_IW her_PPHO1 for_IF the_AT first_MD time_NNT1 ._.</t>
  </si>
  <si>
    <t>I ate a late lunch.</t>
  </si>
  <si>
    <t>遅めの昼飯を食べました。</t>
  </si>
  <si>
    <t>I_PPIS1 ate_VVD a_AT1 late_JJ lunch_NN1 ._.</t>
  </si>
  <si>
    <t>two weeks later</t>
  </si>
  <si>
    <t>２週間後</t>
  </si>
  <si>
    <t>two_MC weeks_NNT2 later_RRR</t>
  </si>
  <si>
    <t>I was nervous before the English test.</t>
  </si>
  <si>
    <t>英語のテストの前はとても緊張した。</t>
  </si>
  <si>
    <t>I_PPIS1 was_VBDZ nervous_JJ before_II the_AT English_JJ test_NN1 ._.</t>
  </si>
  <si>
    <t>I made it on time.</t>
  </si>
  <si>
    <t>私は待ち合わせの時間に間に合った。</t>
  </si>
  <si>
    <t>I_PPIS1 made_VVD it_PPH1 on_II time_NNT1 ._.</t>
  </si>
  <si>
    <t>My brother is in the sixth grade.</t>
  </si>
  <si>
    <t>弟は６年生です。</t>
  </si>
  <si>
    <t>My_APPGE brother_NN1 is_VBZ in_II the_AT sixth_MD grade_NN1 ._.</t>
  </si>
  <si>
    <t>cards</t>
  </si>
  <si>
    <t>トランプ</t>
  </si>
  <si>
    <t>cards_NN2</t>
  </si>
  <si>
    <t>The first time I saw her I thought she was a boy. / At first I thought she was a boy.</t>
  </si>
  <si>
    <t>私は彼女に出会った時男の子だと思った。</t>
  </si>
  <si>
    <t>The_AT first_MD time_NNT1 I_PPIS1 saw_VVD her_PPHO1 I_PPIS1 thought_VVD she_PPHS1 was_VBDZ a_AT1 boy_NN1 ._.  /_FO At_RR21 first_RR22 I_PPIS1 thought_VVD she_PPHS1 was_VBDZ a_AT1 boy_NN1 ._.</t>
  </si>
  <si>
    <t>I organized my notebook and handouts before handing them in.</t>
  </si>
  <si>
    <t>提出前にノートとプリントを整理してまとめた</t>
  </si>
  <si>
    <t>I_PPIS1 organized_VVD my_APPGE notebook_NN1 and_CC handouts_NN2 before_II handing_VVG them_PPHO2 in._NNU</t>
  </si>
  <si>
    <t>from next Friday until Tuesday</t>
  </si>
  <si>
    <t>来週の金曜から再来週の火曜まで</t>
  </si>
  <si>
    <t>from_II next_MD Friday_NPD1 until_II Tuesday_NPD1</t>
  </si>
  <si>
    <t>We will have the final tests in about a week's time. / We will have the final tests in about a week from now.</t>
  </si>
  <si>
    <t>つまり、もうあと１週間ちょっとで期末試験だ</t>
  </si>
  <si>
    <t>We_PPIS2 will_VM have_VHI the_AT final_JJ tests_NN2 in_RP about_RG a_AT1 week_NNT1 's_GE time_NNT1 ._.  /_FO We_PPIS2 will_VM have_VHI the_AT final_JJ tests_NN2 in_RP about_RG a_AT1 week_NNT1 from_II now_RT ._.</t>
  </si>
  <si>
    <t>We studied every subject for the tests.</t>
  </si>
  <si>
    <t>全く手をつけていない教科がなくなった。</t>
  </si>
  <si>
    <t>We_PPIS2 studied_VVD every_AT1 subject_NN1 for_IF the_AT tests_NN2 ._.</t>
  </si>
  <si>
    <t>I couldn't stop feeling irritated.</t>
  </si>
  <si>
    <t>もういらいらしてやっていられない。</t>
  </si>
  <si>
    <t>I_PPIS1 could_VM n't_XX stop_VVI feeling_NN1 irritated_VVD ._.</t>
  </si>
  <si>
    <t>I wanted to say more.</t>
  </si>
  <si>
    <t>もっと話したかった。</t>
  </si>
  <si>
    <t>I_PPIS1 wanted_VVD to_TO say_VVI more_RRR ._.</t>
  </si>
  <si>
    <t>McDonald's</t>
  </si>
  <si>
    <t>McDonald_NP1 's_VBZ</t>
  </si>
  <si>
    <t>There were many weeks' worth of newspapers piled up.</t>
  </si>
  <si>
    <t>何週間分もたまっている</t>
  </si>
  <si>
    <t>There_EX were_VBDR many_DA2 weeks_NNT2 '_GE worth_NN1 of_IO newspapers_NN2 piled_VVD up_RP ._.</t>
  </si>
  <si>
    <t>I like sweet potatoes.</t>
  </si>
  <si>
    <t>スイートポテト</t>
  </si>
  <si>
    <t>I_PPIS1 like_VV0 sweet_JJ potatoes_NN2 ._.</t>
  </si>
  <si>
    <t>I trained by myself.</t>
  </si>
  <si>
    <t>自主トレをした。</t>
  </si>
  <si>
    <t>I_PPIS1 trained_VVD by_II myself_PPX1 ._.</t>
  </si>
  <si>
    <t>It would be inconvenient to have hair that is longer than me.</t>
  </si>
  <si>
    <t>現在そんな自分の背丈よりも長い髪をしていたら生活が不便でなりません。</t>
  </si>
  <si>
    <t>It_PPH1 would_VM be_VBI inconvenient_JJ to_TO have_VHI hair_NN1 that_CST is_VBZ longer_JJR than_CSN me_PPIO1 ._.</t>
  </si>
  <si>
    <t>I am exhausted. / I am so tired.</t>
  </si>
  <si>
    <t>もうくたくたです。</t>
  </si>
  <si>
    <t>I_PPIS1 am_VBM exhausted_JJ ._.  /_FO I_PPIS1 am_VBM so_RG tired_JJ ._.</t>
  </si>
  <si>
    <t>I became so tired. / I grew so tired.</t>
  </si>
  <si>
    <t>くたくたになった。</t>
  </si>
  <si>
    <t>I_PPIS1 became_VVD so_RG tired_JJ ._.  /_FO I_ZZ1 grew_VVD so_RG tired_JJ ._.</t>
  </si>
  <si>
    <t>I visited a shrine on New Year's Day.</t>
  </si>
  <si>
    <t>神社</t>
  </si>
  <si>
    <t>I_PPIS1 visited_VVD a_AT1 shrine_NN1 on_II New_JJ Year_NNT1 's_GE Day_NNT1 ._.</t>
  </si>
  <si>
    <t>I went to Roppongi Hills.</t>
  </si>
  <si>
    <t>六本木ヒルズ</t>
  </si>
  <si>
    <t>I_PPIS1 went_VVD to_II Roppongi_NP1 Hills_NNL2 ._.</t>
  </si>
  <si>
    <t>a souvenir</t>
  </si>
  <si>
    <t>お土産</t>
  </si>
  <si>
    <t>a_AT1 souvenir_NN1</t>
  </si>
  <si>
    <t>I saw my aunt off at the station.</t>
  </si>
  <si>
    <t>おばさんを見送った。</t>
  </si>
  <si>
    <t>I_PPIS1 saw_VVD my_APPGE aunt_NN1 off_RP at_II the_AT station_NN1 ._.</t>
  </si>
  <si>
    <t>I ate spaghetti.</t>
  </si>
  <si>
    <t>スパゲティ</t>
  </si>
  <si>
    <t>I_PPIS1 ate_VVD spaghetti_NN1 ._.</t>
  </si>
  <si>
    <t>The girls in class B had a party after the school festival.</t>
  </si>
  <si>
    <t>Ｂ組の女子は文化祭の後打ち上げをしていた。</t>
  </si>
  <si>
    <t>The_AT girls_NN2 in_II class_NN1 B_ZZ1 had_VHD a_AT1 party_NN1 after_II the_AT school_NN1 festival_NN1 ._.</t>
  </si>
  <si>
    <t>I am in trouble.</t>
  </si>
  <si>
    <t>困った。</t>
  </si>
  <si>
    <t>I_PPIS1 am_VBM in_II trouble_NN1 ._.</t>
  </si>
  <si>
    <t>I was relieved to pass the test.</t>
  </si>
  <si>
    <t>私は試験に受かって安心した。</t>
  </si>
  <si>
    <t>I_PPIS1 was_VBDZ relieved_VVN to_TO pass_VVI the_AT test_NN1 ._.</t>
  </si>
  <si>
    <t>chemical formula</t>
  </si>
  <si>
    <t>chemical_JJ formula_NN1</t>
  </si>
  <si>
    <t>We did print club together.</t>
  </si>
  <si>
    <t>プリクラ</t>
  </si>
  <si>
    <t>We_PPIS2 did_VDD print_VVI club_NN1 together_RL ._.</t>
  </si>
  <si>
    <t>We bumped into a friend from school.</t>
  </si>
  <si>
    <t>偶然にも、私達は学校の友達と会いました。</t>
  </si>
  <si>
    <t>We_PPIS2 bumped_VVD into_II a_AT1 friend_NN1 from_II school_NN1 ._.</t>
  </si>
  <si>
    <t>arena</t>
  </si>
  <si>
    <t>アリーナ</t>
  </si>
  <si>
    <t>arena_NN1</t>
  </si>
  <si>
    <t>sundry goods / daily items</t>
  </si>
  <si>
    <t>雑貨屋</t>
  </si>
  <si>
    <t>sundry_JJ goods_NN2 /_FO daily_JJ items_NN2</t>
  </si>
  <si>
    <t>How many hamburgers do you usually eat at McDonald's?</t>
  </si>
  <si>
    <t>ハンバーガー</t>
  </si>
  <si>
    <t>How_RRQ many_DA2 hamburgers_NN2 do_VD0 you_PPY usually_RR eat_VVI at_II McDonald_NP1 's_GE ?_?</t>
  </si>
  <si>
    <t>I went to a concert.</t>
  </si>
  <si>
    <t>コンサート</t>
  </si>
  <si>
    <t>I_PPIS1 went_VVD to_II a_AT1 concert_NN1 ._.</t>
  </si>
  <si>
    <t>I lost the motivation to study. / I couldn't bring myself to study.</t>
  </si>
  <si>
    <t>勉強をやる気が失せていた。</t>
  </si>
  <si>
    <t>I_PPIS1 lost_VVD the_AT motivation_NN1 to_TO study_VVI ._.  /_FO I_ZZ1 could_VM n't_XX bring_VVI myself_PPX1 to_TO study_VVI ._.</t>
  </si>
  <si>
    <t>The Wii was delivered to my house.</t>
  </si>
  <si>
    <t>宅急便でwiiが来た。</t>
  </si>
  <si>
    <t>The_AT Wii_NN1 was_VBDZ delivered_VVN to_II my_APPGE house_NN1 ._.</t>
  </si>
  <si>
    <t>I went into the shop. / I entered the shop.</t>
  </si>
  <si>
    <t>お店に入る</t>
  </si>
  <si>
    <t>I_PPIS1 went_VVD into_II the_AT shop_NN1 ._.  /_FO I_ZZ1 entered_VVD the_AT shop_NN1 ._.</t>
  </si>
  <si>
    <t>I am really into music. / I love K-pop.</t>
  </si>
  <si>
    <t>夢中だった</t>
  </si>
  <si>
    <t>I_PPIS1 am_VBM really_RR into_II music_NN1 ._.  /_FO I_MC1 love_NN1 K-pop_NN1 ._.</t>
  </si>
  <si>
    <t>I ate shabu-shabu.</t>
  </si>
  <si>
    <t>しゃぶしゃぶ</t>
  </si>
  <si>
    <t>I_PPIS1 ate_VVD shabu-shabu_NN1 ._.</t>
  </si>
  <si>
    <t>I could use my Tsutaya points card.</t>
  </si>
  <si>
    <t>ポイントカード</t>
  </si>
  <si>
    <t>I_PPIS1 could_VM use_VVI my_APPGE Tsutaya_NN1 points_VVZ card_NN1 ._.</t>
  </si>
  <si>
    <t>This museum has many historical artifacts.</t>
  </si>
  <si>
    <t>この博物館には歴史が詰まっています。</t>
  </si>
  <si>
    <t>This_DD1 museum_NN1 has_VHZ many_DA2 historical_JJ artifacts_NN2 ._.</t>
  </si>
  <si>
    <t>my elementary school / the elementary school I went to</t>
  </si>
  <si>
    <t>母校の小学校</t>
  </si>
  <si>
    <t>my_APPGE elementary_JJ school_NN1 /_FO the_AT elementary_JJ school_NN1 I_PPIS1 went_VVD to_II</t>
  </si>
  <si>
    <t>I was impressed by Whitney Houston's music. / I was impressed by 'I will always love you'.</t>
  </si>
  <si>
    <t>私は～の曲が一番印象に残りました。</t>
  </si>
  <si>
    <t>I_PPIS1 was_VBDZ impressed_VVN by_II Whitney_NP1 Houston_NP1 's_GE music_NN1 ._. /_FO I_ZZ1 was_VBDZ impressed_VVN by_II 'I_UH will_VM always_RR love_VVI you'_NNU ._.</t>
  </si>
  <si>
    <t>I ate many kinds of sushi from a conveyer belt style sushi shop.</t>
  </si>
  <si>
    <t>回転寿司、</t>
  </si>
  <si>
    <t>I_PPIS1 ate_VVD many_DA2 kinds_NN2 of_IO sushi_NN2 from_II a_AT1 conveyer_NN1 belt_NN1 style_NN1 sushi_NN2 shop_NN1 ._.</t>
  </si>
  <si>
    <t>It was delicious.</t>
  </si>
  <si>
    <t>とても美味しい</t>
  </si>
  <si>
    <t>It_PPH1 was_VBDZ delicious_JJ ._.</t>
  </si>
  <si>
    <t>My house was full of Christmas decorations. / My house was decked out in Christmas colors.</t>
  </si>
  <si>
    <t>私の家はほぼクリスマスで一色になった。</t>
  </si>
  <si>
    <t>My_APPGE house_NN1 was_VBDZ full_JJ of_IO Christmas_NNT1 decorations_NN2 ._.  /_FO My_APPGE house_NN1 was_VBDZ decked_VVN out_RP in_II Christmas_NNT1 colors_NN2 ._.</t>
  </si>
  <si>
    <t>The soccer game was getting more and more exciting.</t>
  </si>
  <si>
    <t>それはとても白熱したし、おもしろかった。</t>
  </si>
  <si>
    <t>The_AT soccer_NN1 game_NN1 was_VBDZ getting_VVG more_RRR and_CC more_RGR exciting_JJ ._.</t>
  </si>
  <si>
    <t>I ate shrimp in chili sauce.</t>
  </si>
  <si>
    <t>エビチリ</t>
  </si>
  <si>
    <t>I_PPIS1 ate_VVD shrimp_NN1 in_II chili_NN1 sauce_NN1 ._.</t>
  </si>
  <si>
    <t>The restaurant was expensive and the atmosphere made me uncomfortable.</t>
  </si>
  <si>
    <t>この店は高かったので、緊張した。</t>
  </si>
  <si>
    <t>The_AT restaurant_NN1 was_VBDZ expensive_JJ and_CC the_AT atmosphere_NN1 made_VVD me_PPIO1 uncomfortable_JJ ._.</t>
  </si>
  <si>
    <t>I want to play the bass guitar.</t>
  </si>
  <si>
    <t>ベースを弾くためにギターを弾きたい。</t>
  </si>
  <si>
    <t>I_PPIS1 want_VV0 to_TO play_VVI the_AT bass_JJ guitar_NN1 ._.</t>
  </si>
  <si>
    <t>Then the doctor told me that sour food is even worse for our teeth than sweets.</t>
  </si>
  <si>
    <t>それから医師は良いことを教えてくれた。「甘いものよりも、すっぱしものの方が歯に悪い。」</t>
  </si>
  <si>
    <t>Then_RT the_AT doctor_NN1 told_VVD me_PPIO1 that_DD1 sour_JJ food_NN1 is_VBZ even_RR worse_JJR for_IF our_APPGE teeth_NN2 than_CSN sweets_NN2 ._.</t>
  </si>
  <si>
    <t>I consulted a doctor. / I went to see a doctor.</t>
  </si>
  <si>
    <t>医師に相談する。</t>
  </si>
  <si>
    <t>I_PPIS1 consulted_VVD a_AT1 doctor_NN1 ._.  /_FO I_ZZ1 went_VVD to_TO see_VVI a_AT1 doctor_NN1 ._.</t>
  </si>
  <si>
    <t>Nothing is more important than our health.</t>
  </si>
  <si>
    <t>健康であることこそ大事である。</t>
  </si>
  <si>
    <t>Nothing_PN1 is_VBZ more_RGR important_JJ than_CSN our_APPGE health_NN1 ._.</t>
  </si>
  <si>
    <t>We hung a Christmas wreath on our door.</t>
  </si>
  <si>
    <t>クリスマスリース</t>
  </si>
  <si>
    <t>We_PPIS2 hung_VVD a_AT1 Christmas_NNT1 wreath_NN1 on_II our_APPGE door_NN1 ._.</t>
  </si>
  <si>
    <t>Every living thing has its own allotted span of life.</t>
  </si>
  <si>
    <t>すべての生き物が死ぬ直前まで命を全うして生きているのです。</t>
  </si>
  <si>
    <t>Every_AT1 living_JJ thing_NN1 has_VHZ its_APPGE own_DA allotted_JJ span_NN1 of_IO life_NN1 ._.</t>
  </si>
  <si>
    <t>Every end is a new beginning.</t>
  </si>
  <si>
    <t>すべての終わりは始まりでもある。</t>
  </si>
  <si>
    <t>Every_AT1 end_NN1 is_VBZ a_AT1 new_JJ beginning_NN1 ._.</t>
  </si>
  <si>
    <t>Sometimes I had a headache.</t>
  </si>
  <si>
    <t>たまに頭が痛くなる</t>
  </si>
  <si>
    <t>Sometimes_RT I_PPIS1 had_VHD a_AT1 headache_NN1 ._.</t>
  </si>
  <si>
    <t>My mother gave an iPod touch to my little brother.</t>
  </si>
  <si>
    <t>弟は母に○○を買ってもらった。</t>
  </si>
  <si>
    <t>My_APPGE mother_NN1 gave_VVD an_AT1 iPod_NN1 touch_NN1 to_II my_APPGE little_JJ brother_NN1 ._.</t>
  </si>
  <si>
    <t>I considered many things. / I thought about many things. / I weighed up many things.</t>
  </si>
  <si>
    <t>いろんな事を考えた。</t>
  </si>
  <si>
    <t>I_PPIS1 considered_VVD many_DA2 things_NN2 ._.  /_FO I_MC1 thought_NN1 about_II many_DA2 things_NN2 ._.  /_FO I_ZZ1 weighed_VVD up_RP many_DA2 things_NN2 ._.</t>
  </si>
  <si>
    <t>I made it just in time. / I just made it onto the train.</t>
  </si>
  <si>
    <t>間に合った。電車に間に合った。</t>
  </si>
  <si>
    <t>I_PPIS1 made_VVD it_PPH1 just_RR in_II time_NNT1 ._.  /_FO I_ZZ1 just_RR made_VVD it_PPH1 onto_II the_AT train_NN1 ._.</t>
  </si>
  <si>
    <t>I had a productive day. / I got a lot done today. / I accomplished a lot today.</t>
  </si>
  <si>
    <t>今日は充実した一日だった。</t>
  </si>
  <si>
    <t>I_PPIS1 had_VHD a_AT1 productive_JJ day_NNT1 ._.  /_FO I_ZZ1 got_VVD a_RR21 lot_RR22 done_VDN today_RT ._.  /_FO I_ZZ1 accomplished_VVD a_RR21 lot_RR22 today_RT ._.</t>
  </si>
  <si>
    <t>A statue depicting Daikokuten, the god of money.</t>
  </si>
  <si>
    <t>大黒天→お金の神様って書いてありました。</t>
  </si>
  <si>
    <t>A_AT1 statue_NN1 depicting_VVG Daikokuten_NP1 ,_, the_AT god_NN1 of_IO money_NN1 ._.</t>
  </si>
  <si>
    <t>I was lucky not to have the Norovirus.</t>
  </si>
  <si>
    <t>ノロウィルスにかからなくて良かった。</t>
  </si>
  <si>
    <t>I_PPIS1 was_VBDZ lucky_JJ not_XX to_TO have_VHI the_AT Norovirus_NN1 ._.</t>
  </si>
  <si>
    <t>Before I went to bed I put Christmas presents near my mother's pillow and my sister's pillow.</t>
  </si>
  <si>
    <t>寝る前にお姉ちゃんとお母さんの枕元にクリスマスプレゼントをあげた。</t>
  </si>
  <si>
    <t>Before_CS I_PPIS1 went_VVD to_II bed_NN1 I_PPIS1 put_VV0 Christmas_NNT1 presents_VVZ near_II my_APPGE mother_NN1 's_GE pillow_NN1 and_CC my_APPGE sister_NN1 's_GE pillow_NN1 ._.</t>
  </si>
  <si>
    <t>I am a Chelsea supporter.</t>
  </si>
  <si>
    <t>チェルシーのサポーターです。</t>
  </si>
  <si>
    <t>I_PPIS1 am_VBM a_AT1 Chelsea_NP1 supporter_NN1 ._.</t>
  </si>
  <si>
    <t>I ate cheese fondue with my family.</t>
  </si>
  <si>
    <t>チーズフォンデュを食べました。</t>
  </si>
  <si>
    <t>I_PPIS1 ate_VVD cheese_NN1 fondue_NN1 with_IW my_APPGE family_NN1 ._.</t>
  </si>
  <si>
    <t>The train was very hot on the way back home.</t>
  </si>
  <si>
    <t>帰りの電車の中はとても暑かった。</t>
  </si>
  <si>
    <t>The_AT train_NN1 was_VBDZ very_RG hot_JJ on_II the_AT way_NN1 back_RP home_RL ._.</t>
  </si>
  <si>
    <t>I was freezing cold. / I was freezing.</t>
  </si>
  <si>
    <t>凍えてしまった。</t>
  </si>
  <si>
    <t>I_PPIS1 was_VBDZ freezing_JJ cold_NN1 ._.  /_FO I_ZZ1 was_VBDZ freezing_JJ ._.</t>
  </si>
  <si>
    <t>The temperature is almost 30 degrees Celsius.</t>
  </si>
  <si>
    <t>気温は３０℃近かった</t>
  </si>
  <si>
    <t>The_AT temperature_NN1 is_VBZ almost_RR 30_MC degrees_NN2 Celsius_NP1 ._.</t>
  </si>
  <si>
    <t>The sunrise from Mt Fuji was very beautiful.</t>
  </si>
  <si>
    <t>富士山からの日の出は美しかった。</t>
  </si>
  <si>
    <t>The_AT sunrise_NN1 from_II Mt_NNL1 Fuji_NP1 was_VBDZ very_RG beautiful_JJ ._.</t>
  </si>
  <si>
    <t>Smoke is coming out. / There is smoke in the kitchen. / There is smoke coming out of the kitchen.</t>
  </si>
  <si>
    <t>煙がでてきた。</t>
  </si>
  <si>
    <t>Smoke_NN1 is_VBZ coming_VVG out_RP ._.  /_FO There_EX is_VBZ smoke_NN1 in_II the_AT kitchen_NN1 ._.  /_FO There_EX is_VBZ smoke_NN1 coming_VVG out_II21 of_II22 the_AT kitchen_NN1 ._.</t>
  </si>
  <si>
    <t>from twelve to eight</t>
  </si>
  <si>
    <t>12時から20時にかけて。</t>
  </si>
  <si>
    <t>from_II twelve_MC to_II eight_MC</t>
  </si>
  <si>
    <t>I must have eaten twice as much as usual.</t>
  </si>
  <si>
    <t>いつもの２倍は食べたに違いない。</t>
  </si>
  <si>
    <t xml:space="preserve"> I_PPIS1 must_VM have_VHI eaten_VVN twice_RR as_RG much_DA1 as_RR21 usual_RR22 ._.</t>
  </si>
  <si>
    <t>A big parcel was delivered to our front door.</t>
  </si>
  <si>
    <t>大きな荷物が玄関に届きました。</t>
  </si>
  <si>
    <t>A_AT1 big_JJ parcel_NN1 was_VBDZ delivered_VVN to_II our_APPGE front_JJ door_NN1 ._.</t>
  </si>
  <si>
    <t>I haven't studied recently because I've been busy cleaning up. / I haven't studied recently because I've been busy doing chores.</t>
  </si>
  <si>
    <t>最近は大掃除やらで全く勉強できていないんです。</t>
  </si>
  <si>
    <t>I_PPIS1 have_VH0 n't_XX studied_VVN recently_RR because_CS I_PPIS1 've_VH0 been_VBN busy_JJ cleaning_NN1 up_RP ._.  /_FO I_ZZ1 have_VH0 n't_XX studied_VVN recently_RR because_CS I_PPIS1 've_VH0 been_VBN busy_JJ doing_VDG chores_NN2 ._.</t>
  </si>
  <si>
    <t>I saw off my friend at the station.</t>
  </si>
  <si>
    <t>友人を駅で見送りました。</t>
  </si>
  <si>
    <t>I_PPIS1 saw_VVD off_RP my_APPGE friend_NN1 at_II the_AT station_NN1 ._.</t>
  </si>
  <si>
    <t>I used cookie cutters to make different shaped cookies.</t>
  </si>
  <si>
    <t>クッキーを型で抜いた</t>
  </si>
  <si>
    <t>I_PPIS1 used_VVD cookie_NN1 cutters_NN2 to_TO make_VVI different_JJ shaped_JJ cookies_NN2 ._.</t>
  </si>
  <si>
    <t>ingredients</t>
  </si>
  <si>
    <t>材料</t>
  </si>
  <si>
    <t>ingredients_NN2</t>
  </si>
  <si>
    <t>I sent New Year's e-mails to my friends.</t>
  </si>
  <si>
    <t>あけおめメールを友人に送った。</t>
  </si>
  <si>
    <t>I_PPIS1 sent_VVD New_JJ Year_NNT1 's_GE e-mails_NN2 to_II my_APPGE friends_NN2 ._.</t>
  </si>
  <si>
    <t>A friend of mine works in show business and is trying to become an actress.</t>
  </si>
  <si>
    <t>友人は女優を目指して芸能活動しています。</t>
  </si>
  <si>
    <t>A_AT1 friend_NN1 of_IO mine_PPGE works_VVZ in_II show_NN1 business_NN1 and_CC is_VBZ trying_VVG to_TO become_VVI an_AT1 actress_NN1 ._.</t>
  </si>
  <si>
    <t>I'm off to enjoy five days in Hawaii.</t>
  </si>
  <si>
    <t>私はハワイで五日間楽しんできますね。</t>
  </si>
  <si>
    <t>I_PPIS1 'm_VBM off_RP to_TO enjoy_VVI five_MC days_NNT2 in_II Hawaii_NP1 ._.</t>
  </si>
  <si>
    <t>I'm preparing for New Year's.</t>
  </si>
  <si>
    <t>お正月の準備をする。</t>
  </si>
  <si>
    <t>I_PPIS1 'm_VBM preparing_VVG for_IF New_JJ Year_NNT1 's_GE ._.</t>
  </si>
  <si>
    <t>I couldn't get up straight away.</t>
  </si>
  <si>
    <t>だから、なかなか起きることができなかった。</t>
  </si>
  <si>
    <t>I_PPIS1 could_VM n't_XX get_VVI up_RP straight_RR21 away_RR22 ._.</t>
  </si>
  <si>
    <t>My mother wanted me to have breakfast before opening my presents, but I was more concerned with what was under the tree.</t>
  </si>
  <si>
    <t>食事をする前からプレゼントがツリーの下に置いてあってずっと気になっていた。</t>
  </si>
  <si>
    <t>My_APPGE mother_NN1 wanted_VVD me_PPIO1 to_TO have_VHI breakfast_NN1 before_II opening_VVG my_APPGE presents_NN2 ,_, but_CCB I_PPIS1 was_VBDZ more_RGR concerned_JJ with_IW what_DDQ was_VBDZ under_II the_AT tree_NN1 ._.</t>
  </si>
  <si>
    <t>My friends and I ordered the drinks bar.</t>
  </si>
  <si>
    <t>ドリンクバーを注文した。</t>
  </si>
  <si>
    <t>My_APPGE friends_NN2 and_CC I_PPIS1 ordered_VVD the_AT drinks_NN2 bar_NN1 ._.</t>
  </si>
  <si>
    <t>He killed a lot of people.</t>
  </si>
  <si>
    <t>彼はたくさんの人を虐殺した。</t>
  </si>
  <si>
    <t>He_PPHS1 killed_VVD a_AT1 lot_NN1 of_IO people_NN ._.</t>
  </si>
  <si>
    <t>I've always wanted to be a comic book artist, but these days I think it would be better to be an illustrator. / I'd like to be a comic book artist, but I'm beginning to think I should be an illustrator instead.</t>
  </si>
  <si>
    <t>ずっと漫画家になりたかったが、この頃はイラストレーターが良いなと思いはじめた。</t>
  </si>
  <si>
    <t>I_PPIS1 've_VH0 always_RR wanted_VVN to_TO be_VBI a_AT1 comic_JJ book_NN1 artist_NN1 ,_, but_CCB these_DD2 days_NNT2 I_PPIS1 think_VV0 it_PPH1 would_VM be_VBI better_JJR to_TO be_VBI an_AT1 illustrator_NN1 ._.  /_FO I_ZZ1 'd_VM like_VVI to_TO be_VBI a_AT1</t>
  </si>
  <si>
    <t>I want to be a better English speaker.</t>
  </si>
  <si>
    <t>英語を話せるようになりたいです。</t>
  </si>
  <si>
    <t>I_PPIS1 want_VV0 to_TO be_VBI a_AT1 better_JJR English_JJ speaker_NN1 ._.</t>
  </si>
  <si>
    <t>The comic book is written and drawn by different people.</t>
  </si>
  <si>
    <t>ある漫画のストーリーと絵を別々の人が分担して書いている。</t>
  </si>
  <si>
    <t>The_AT comic_JJ book_NN1 is_VBZ written_VVN and_CC drawn_VVN by_II different_JJ people_NN ._.</t>
  </si>
  <si>
    <t>Whenever I read a comic or book, I always make believe that I'm the main character in the story. / Whenever I read a comic or book, I always pretend to be the main character.</t>
  </si>
  <si>
    <t>私は本やマンガを読む時に、たいてい主人公になりきって読みます。</t>
  </si>
  <si>
    <t>Whenever_RRQV I_PPIS1 read_VV0 a_AT1 comic_NN1 or_CC book_NN1 ,_, I_PPIS1 always_RR make_VV0 believe_VVI that_CST I_PPIS1 'm_VBM the_AT main_JJ character_NN1 in_II the_AT story_NN1 ._.  /_FO Whenever_RRQV I_PPIS1 read_VV0 a_AT1 comic_NN1 or_CC book_NN1 ,_</t>
  </si>
  <si>
    <t>I want them to live for a long time.</t>
  </si>
  <si>
    <t>だから彼らにうんと長生きしてもらいたい。</t>
  </si>
  <si>
    <t>I_PPIS1 want_VV0 them_PPHO2 to_TO live_VVI for_IF a_AT1 long_JJ time_NNT1 ._.</t>
  </si>
  <si>
    <t>I want more people to be fans of sports cars.</t>
  </si>
  <si>
    <t>僕はスポーツカーが好きな人を増やしたい。</t>
  </si>
  <si>
    <t>I_PPIS1 want_VV0 more_DAR people_NN to_TO be_VBI fans_NN2 of_IO sports_NN2 cars_NN2 ._.</t>
  </si>
  <si>
    <t>In order to get the job, we have to pass a very difficult test.</t>
  </si>
  <si>
    <t>その仕事になるには、とても難しい試験に合格しなければならない。</t>
  </si>
  <si>
    <t>In_BCL21 order_BCL22 to_TO get_VVI the_AT job_NN1 ,_, we_PPIS2 have_VH0 to_TO pass_VVI a_AT1 very_RG difficult_JJ test_NN1 ._.</t>
  </si>
  <si>
    <t>I'd like people to read the books I write.</t>
  </si>
  <si>
    <t>私が書いた小説で、人々に喜んでもらいたい。</t>
  </si>
  <si>
    <t>I_PPIS1 'd_VM like_VVI people_NN to_TO read_VVI the_AT books_NN2 I_PPIS1 write_VV0 ._.</t>
  </si>
  <si>
    <t>In the future I want to be like that.</t>
  </si>
  <si>
    <t>将来、あんな風に上手になりたい。</t>
  </si>
  <si>
    <t>In_II the_AT future_NN1 I_PPIS1 want_VV0 to_TO be_VBI like_II that_DD1 ._.</t>
  </si>
  <si>
    <t>I want people to lose their prejudice against animation.</t>
  </si>
  <si>
    <t>そして、アニメーションに対する偏見をなくしたいです。</t>
  </si>
  <si>
    <t>I_PPIS1 want_VV0 people_NN to_TO lose_VVI their_APPGE prejudice_NN1 against_II animation_NN1 ._.</t>
  </si>
  <si>
    <t>I will never give up.</t>
  </si>
  <si>
    <t>絶対に、諦めない。</t>
  </si>
  <si>
    <t>I_PPIS1 will_VM never_RR give_VVI up_RP ._.</t>
  </si>
  <si>
    <t>I've liked to read books since I was a child.</t>
  </si>
  <si>
    <t>子供の頃から、本を読むことが好きでした。</t>
  </si>
  <si>
    <t>I_PPIS1 've_VH0 liked_VVN to_TO read_VVI books_NN2 since_CS I_PPIS1 was_VBDZ a_AT1 child_NN1 ._.</t>
  </si>
  <si>
    <t>I'm not very talkative. / I'm not very good at talking to others.</t>
  </si>
  <si>
    <t>私は口下手です</t>
  </si>
  <si>
    <t>I_PPIS1 'm_VBM not_XX very_RG talkative_JJ ._.  /_FO I_PPIS1 'm_VBM not_XX very_RG good_JJ at_II talking_VVG to_II others_NN2 ._.</t>
  </si>
  <si>
    <t>I prefer listening to talking. / I would rather listen than talk to others.</t>
  </si>
  <si>
    <t>私は話すより人の話を聞く方が得意です</t>
  </si>
  <si>
    <t>I_PPIS1 prefer_VV0 listening_VVG to_II talking_VVG ._.  /_FO I_ZZ1 would_VM rather_RR listen_VVI than_CSN talk_NN1 to_II others_NN2 ._.</t>
  </si>
  <si>
    <t>What must I do to become a vet?</t>
  </si>
  <si>
    <t>獣医になるためには。</t>
  </si>
  <si>
    <t>What_DDQ must_VM I_PPIS1 do_VDI to_TO become_VVI a_AT1 vet_NN1 ?_?</t>
  </si>
  <si>
    <t>These are the jobs which are most interesting for me. / These are the jobs I am most interested in.</t>
  </si>
  <si>
    <t>これらが、僕が興味深い仕事（職種）です。</t>
  </si>
  <si>
    <t>These_DD2 are_VBR the_AT jobs_NN2 which_DDQ are_VBR most_RGT interesting_JJ for_IF me._NNU /_FO These_DD2 are_VBR the_AT jobs_NN2 I_PPIS1 am_VBM most_RGT interested_JJ in_II ._.</t>
  </si>
  <si>
    <t>My future dream is to make new discoveries that help human beings and further human civilization.</t>
  </si>
  <si>
    <t>そして、人類を助けたり文明を発展させたりする、素晴らしい何かを発明するのが私の夢です。</t>
  </si>
  <si>
    <t>My_APPGE future_JJ dream_NN1 is_VBZ to_TO make_VVI new_JJ discoveries_NN2 that_CST help_VV0 human_JJ beings_NN2 and_CC further_RRR human_JJ civilization_NN1 ._.</t>
  </si>
  <si>
    <t>I wonder if I will be able to get the job I want.</t>
  </si>
  <si>
    <t>なりたいものになれるかはわからない。</t>
  </si>
  <si>
    <t>I_PPIS1 wonder_VV0 if_CS I_PPIS1 will_VM be_VBI able_JK to_TO get_VVI the_AT job_NN1 I_PPIS1 want_VV0 ._.</t>
  </si>
  <si>
    <t>salary</t>
  </si>
  <si>
    <t>給料</t>
  </si>
  <si>
    <t>salary_NN1</t>
  </si>
  <si>
    <t>I think a dream shouldn't be something you long for but something you work hard to achieve.</t>
  </si>
  <si>
    <t>夢は叶うものではなく、努力でかなえるものだと思う。</t>
  </si>
  <si>
    <t xml:space="preserve"> I_PPIS1 think_VV0 a_AT1 dream_NN1 should_VM n't_XX be_VBI something_PN1 you_PPY long_VV0 for_IF but_CCB something_PN1 you_PPY work_VV0 hard_RR to_TO achieve_VVI ._.</t>
  </si>
  <si>
    <t>My father always jokes with us, but at work he is serious and looks cool.</t>
  </si>
  <si>
    <t>私の父はいつもは家族を楽しませてくれるが、仕事現場ではすごく真剣でとてもかっこよく見える</t>
  </si>
  <si>
    <t>My_APPGE father_NN1 always_RR jokes_VVZ with_IW us_PPIO2 ,_, but_CCB at_II work_NN1 he_PPHS1 is_VBZ serious_JJ and_CC looks_VVZ cool_JJ ._.</t>
  </si>
  <si>
    <t>Since I started dancing, I've become interested in many new things. / Dancing has opened up a whole new world to me.</t>
  </si>
  <si>
    <t>私はダンスに出逢ってから、いろいろなことが楽しくなっていった。</t>
  </si>
  <si>
    <t>Since_CS I_PPIS1 started_VVD dancing_NN1 ,_, I_PPIS1 've_VH0 become_VVN interested_JJ in_II many_DA2 new_JJ things_NN2 ._.  /_FO Dancing_NN1 has_VHZ opened_VVN up_RP a_AT1 whole_JJ new_JJ world_NN1 to_II me_PPIO1 ._.</t>
  </si>
  <si>
    <t>I talked with my father about medical treatments while watching the TV program.</t>
  </si>
  <si>
    <t>その番組を見ながら、父に今の医療について色々な話をした。</t>
  </si>
  <si>
    <t>I_PPIS1 talked_VVD with_IW my_APPGE father_NN1 about_II medical_JJ treatments_NN2 while_CS watching_VVG the_AT TV_NN1 program_VVI ._.</t>
  </si>
  <si>
    <t>I'm calculating it now.</t>
  </si>
  <si>
    <t>私は今計算しています。</t>
  </si>
  <si>
    <t>I_PPIS1 'm_VBM calculating_VVG it_PPH1 now_RT ._.</t>
  </si>
  <si>
    <t>I want to continue playing sports and enjoy my life.</t>
  </si>
  <si>
    <t>僕は将来スポーツを楽しみながら楽しく生きていきたい。</t>
  </si>
  <si>
    <t>I_PPIS1 want_VV0 to_TO continue_VVI playing_VVG sports_NN2 and_CC enjoy_VVI my_APPGE life_NN1 ._.</t>
  </si>
  <si>
    <t>I want to please a lot of children.</t>
  </si>
  <si>
    <t>私はたくさんの子供たちを喜ばせたい。</t>
  </si>
  <si>
    <t>I_PPIS1 want_VV0 to_TO please_VVI a_AT1 lot_NN1 of_IO children_NN2 ._.</t>
  </si>
  <si>
    <t>They are very cool-headed and rational. / They have a good sense of judgement.</t>
  </si>
  <si>
    <t>彼らは冷静な判断力を持っている。</t>
  </si>
  <si>
    <t>They_PPHS2 are_VBR very_RG cool-headed_JJ and_CC rational_JJ ._.  /_FO They_PPHS2 have_VH0 a_AT1 good_JJ sense_NN1 of_IO judgement_NN1 ._.</t>
  </si>
  <si>
    <t>I'd like to do my best to become a good buyer.</t>
  </si>
  <si>
    <t>いつかすごいバイヤーになるために、がんばっていきたいです。</t>
  </si>
  <si>
    <t>I_PPIS1 'd_VM like_VVI to_TO do_VDI my_APPGE best_JJT to_TO become_VVI a_AT1 good_JJ buyer_NN1 ._.</t>
  </si>
  <si>
    <t>I hope some of you think about the world more deeply after seeing the pictures I took.</t>
  </si>
  <si>
    <t>私の写真を見て少しでも世界について考えてくれるといいです。</t>
  </si>
  <si>
    <t>I_PPIS1 hope_VV0 some_DD of_IO you_PPY think_VV0 about_II the_AT world_NN1 more_RGR deeply_RR after_II seeing_VVG the_AT pictures_NN2 I_PPIS1 took_VVD ._.</t>
  </si>
  <si>
    <t>I hope to be a good artist some day, so I practice in my free time.</t>
  </si>
  <si>
    <t>1日ずつ少しでも絵が上手くなれるようにあいた時間にはいつも絵をかいてます。</t>
  </si>
  <si>
    <t>I_PPIS1 hope_VV0 to_TO be_VBI a_AT1 good_JJ artist_NN1 some_DD day_NNT1 ,_, so_RR I_MC1 practice_NN1 in_II my_APPGE free_JJ time_NNT1 ._.</t>
  </si>
  <si>
    <t>I like the moment of victory just after I win a game.</t>
  </si>
  <si>
    <t>僕は、試合に勝ったときの感じが好きです。</t>
  </si>
  <si>
    <t>I_PPIS1 like_VV0 the_AT moment_NN1 of_IO victory_NN1 just_RR after_CS I_PPIS1 win_VV0 a_AT1 game_NN1 ._.</t>
  </si>
  <si>
    <t>Sometimes the drama inspired me and other times it made me think.</t>
  </si>
  <si>
    <t>ドラマを見て考えさせられたり、勇気ずけられることが、私はあった。</t>
  </si>
  <si>
    <t>Sometimes_RT the_AT drama_NN1 inspired_VVD me_PPIO1 and_CC other_JJ times_NNT2 it_PPH1 made_VVD me_PPIO1 think_NN1 ._.</t>
  </si>
  <si>
    <t>I hope I can manage to raise a family and work at the same time.</t>
  </si>
  <si>
    <t>育児と仕事を両立する。</t>
  </si>
  <si>
    <t>I_PPIS1 hope_VV0 I_PPIS1 can_VM manage_VVI to_TO raise_VVI a_AT1 family_NN1 and_CC work_VVI at_II the_AT same_DA time_NNT1 ._.</t>
  </si>
  <si>
    <t>I think food makes people happy.</t>
  </si>
  <si>
    <t>だから、食べ物があればみんなが幸せになれると思います。</t>
  </si>
  <si>
    <t>I_PPIS1 think_VV0 food_NN1 makes_VVZ people_NN happy_JJ ._.</t>
  </si>
  <si>
    <t>I want to be a patisserie.</t>
  </si>
  <si>
    <t>だから、パティシエになりたいと思っています。</t>
  </si>
  <si>
    <t>I_PPIS1 want_VV0 to_TO be_VBI a_AT1 patisserie_NN1 ._.</t>
  </si>
  <si>
    <t>pyramid</t>
  </si>
  <si>
    <t>ピラミット</t>
  </si>
  <si>
    <t>pyramid_VV0</t>
  </si>
  <si>
    <t>the Moai statues</t>
  </si>
  <si>
    <t>モアイ像</t>
  </si>
  <si>
    <t>the_AT Moai_JJ statues_NN2</t>
  </si>
  <si>
    <t>I want to study harder so that I can become a doctor. I can withstand any hardships if it means I'll be a useful doctor.</t>
  </si>
  <si>
    <t>たくさん勉強して、医師免許を取得して、少しでも人の役に立つ医師になれるならどんな苦労も耐えられる。</t>
  </si>
  <si>
    <t>I_PPIS1 want_VV0 to_TO study_VVI harder_RRR so_CS21 that_CS22 I_PPIS1 can_VM become_VVI a_AT1 doctor_NN1 ._.  I_PPIS1 can_VM withstand_VVI any_DD hardships_NN2 if_CS it_PPH1 means_VVZ I_PPIS1 'll_VM be_VBI a_AT1 useful_JJ doctor_NN1 ._.</t>
  </si>
  <si>
    <t>I think the most important part of our job is making sure that guests feel comfortable.</t>
  </si>
  <si>
    <t>お客さんにリラックスしてもらう事が最も重要な仕事だと思います。</t>
  </si>
  <si>
    <t>I_PPIS1 think_VV0 the_AT most_RGT important_JJ part_NN1 of_IO our_APPGE job_NN1 is_VBZ making_VVG sure_JJ that_CST guests_NN2 feel_VV0 comfortable_JJ ._.</t>
  </si>
  <si>
    <t>Sometimes I think that I don't want to work in a pet shop because the responsibility of looking after so many animals is too much for me.</t>
  </si>
  <si>
    <t>でも、命の重さがあるから、あまりペットショップ店員になりたくないかも。</t>
  </si>
  <si>
    <t>Sometimes_RT I_PPIS1 think_VV0 that_CST I_PPIS1 do_VD0 n't_XX want_VVI to_TO work_VVI in_II a_AT1 pet_NN1 shop_NN1 because_CS the_AT responsibility_NN1 of_IO looking_VVG after_II so_RG many_DA2 animals_NN2 is_VBZ too_RG much_DA1 for_IF me_PPIO1 ._.</t>
  </si>
  <si>
    <t>I hope I can improve the relationship between pets and their owners.</t>
  </si>
  <si>
    <t>飼い主と犬を仲良くしてあげたい。</t>
  </si>
  <si>
    <t>I_PPIS1 hope_VV0 I_PPIS1 can_VM improve_VVI the_AT relationship_NN1 between_II pets_NN2 and_CC their_APPGE owners_NN2 ._.</t>
  </si>
  <si>
    <t>I hope my dream comes true.</t>
  </si>
  <si>
    <t>夢がかなうといい。</t>
  </si>
  <si>
    <t>I_PPIS1 hope_VV0 my_APPGE dream_NN1 comes_VVZ true_JJ ._.</t>
  </si>
  <si>
    <t>My immediate dream is to become a senior high school student.</t>
  </si>
  <si>
    <t>でも近々の夢は高校生になる事だ。</t>
  </si>
  <si>
    <t>My_APPGE immediate_JJ dream_NN1 is_VBZ to_TO become_VVI a_AT1 senior_JJ high_JJ school_NN1 student_NN1 ._.</t>
  </si>
  <si>
    <t>We took a look around the shopping street.</t>
  </si>
  <si>
    <t>商店街</t>
  </si>
  <si>
    <t>We_PPIS2 took_VVD a_AT1 look_NN1 around_II the_AT shopping_NN1 street_NN1 ._.</t>
  </si>
  <si>
    <t>I went to a shrine on New Year's Day.</t>
  </si>
  <si>
    <t>初詣に行く</t>
  </si>
  <si>
    <t>I_PPIS1 went_VVD to_II a_AT1 shrine_NN1 on_II New_JJ Year_NNT1 's_GE Day_NNT1 ._.</t>
  </si>
  <si>
    <t>I went to my mother's grandparents' house.</t>
  </si>
  <si>
    <t>私は母方の祖父母の家に行きました</t>
  </si>
  <si>
    <t>I_PPIS1 went_VVD to_II my_APPGE mother_NN1 's_GE grandparents_NN2 '_GE house_NN1 ._.</t>
  </si>
  <si>
    <t>board game</t>
  </si>
  <si>
    <t>ボードゲーム</t>
  </si>
  <si>
    <t>board_NN1 game_NN1</t>
  </si>
  <si>
    <t>homemade cake</t>
  </si>
  <si>
    <t>手作り</t>
  </si>
  <si>
    <t>homemade_JJ cake_NN1</t>
  </si>
  <si>
    <t>I had a productive day.</t>
  </si>
  <si>
    <t>充実した</t>
  </si>
  <si>
    <t>I_PPIS1 had_VHD a_AT1 productive_JJ day_NNT1 ._.</t>
  </si>
  <si>
    <t>My resolution for this year is to get up early.</t>
  </si>
  <si>
    <t>今年の目標は</t>
  </si>
  <si>
    <t>My_APPGE resolution_NN1 for_IF this_DD1 year_NNT1 is_VBZ to_TO get_VVI up_RP early_RR ._.</t>
  </si>
  <si>
    <t>I stayed clam</t>
  </si>
  <si>
    <t>私は落ち着いていた。</t>
  </si>
  <si>
    <t>I_PPIS1 stayed_VVD clam_NN1._.</t>
  </si>
  <si>
    <t>I spat out my juice laughing.</t>
  </si>
  <si>
    <t>笑ってジュースを噴出してしまった。</t>
  </si>
  <si>
    <t>I_PPIS1 spat_VVD out_RP my_APPGE juice_NN1 laughing_VVG ._.</t>
  </si>
  <si>
    <t>I drew my fortune slip at the shrine.</t>
  </si>
  <si>
    <t>おみくじを引いた</t>
  </si>
  <si>
    <t>I_PPIS1 drew_VVD my_APPGE fortune_NN1 slip_NN1 at_II the_AT shrine_NN1 ._.</t>
  </si>
  <si>
    <t>Many birds crowded round me and ate from my hand.</t>
  </si>
  <si>
    <t>多くの鳥たちがエサをもらおうと寄ってきて、手から上手に食べた。</t>
  </si>
  <si>
    <t>Many_DA2 birds_NN2 crowded_VVD round_II me_PPIO1 and_CC ate_VVD from_II my_APPGE hand_NN1 ._.</t>
  </si>
  <si>
    <t>My family went there together for the first time in eight years.</t>
  </si>
  <si>
    <t>８年ぶりに家族皆で行きました。</t>
  </si>
  <si>
    <t>My_APPGE family_NN1 went_VVD there_RL together_RL for_IF the_AT first_MD time_NNT1 in_II eight_MC years_NNT2 ._.</t>
  </si>
  <si>
    <t>I made three more friends.</t>
  </si>
  <si>
    <t>私は更に３人と仲良くなりました。</t>
  </si>
  <si>
    <t>I_PPIS1 made_VVD three_MC more_DAR friends_NN2 ._.</t>
  </si>
  <si>
    <t>I welcomed in the year 2007 while I was writing New Year's cards.</t>
  </si>
  <si>
    <t>僕は年賀状を書きながら２００７年を迎えた。</t>
  </si>
  <si>
    <t>I_PPIS1 welcomed_VVD in_II the_AT year_NNT1 2007_MC while_CS I_PPIS1 was_VBDZ writing_VVG New_JJ Year_NNT1 's_GE cards_NN2 ._.</t>
  </si>
  <si>
    <t>I ate ozoni for breakfast.</t>
  </si>
  <si>
    <t>朝、私はおぞうにを食べた。</t>
  </si>
  <si>
    <t>I_PPIS1 ate_VVD ozoni_NN2 for_IF breakfast_NN1 ._.</t>
  </si>
  <si>
    <t>We agreed to meet at the station.</t>
  </si>
  <si>
    <t>私達は駅で待ち合わせた。</t>
  </si>
  <si>
    <t>We_PPIS2 agreed_VVD to_TO meet_VVI at_II the_AT station_NN1 ._.</t>
  </si>
  <si>
    <t>We can shorten the time by 59 seconds.</t>
  </si>
  <si>
    <t>５９秒タイムが縮まった。</t>
  </si>
  <si>
    <t>We_PPIS2 can_VM shorten_VVI the_AT time_NNT1 by_II 59_MC seconds_NNT2 ._.</t>
  </si>
  <si>
    <t>I was so tired in science class that I almost fainted.</t>
  </si>
  <si>
    <t>理科の授業の時、私は疲れすぎていて目が回りそうだった。</t>
  </si>
  <si>
    <t>I_PPIS1 was_VBDZ so_RG tired_JJ in_II science_NN1 class_NN1 that_CST I_PPIS1 almost_RR fainted._NNU</t>
  </si>
  <si>
    <t>yakisoba</t>
  </si>
  <si>
    <t>焼きソバ</t>
  </si>
  <si>
    <t>yakisoba_NN1</t>
  </si>
  <si>
    <t>I felt guilty about spending so much money.</t>
  </si>
  <si>
    <t>お金を使い過ぎてしまったので、反省している。</t>
  </si>
  <si>
    <t>I_PPIS1 felt_VVD guilty_JJ about_II spending_VVG so_RG much_DA1 money_NN1 ._.</t>
  </si>
  <si>
    <t>My studying paid off. All of the studying I did paid off.</t>
  </si>
  <si>
    <t>その勉強は自分のためになった。</t>
  </si>
  <si>
    <t>My_APPGE studying_NN1 paid_VVD off_RP ._.  All_DB of_IO the_AT studying_NN1 I_PPIS1 did_VDD paid_VVN off_RP ._.</t>
  </si>
  <si>
    <t>I made various contracts.</t>
  </si>
  <si>
    <t>契約をいろいろと結ぶ。</t>
  </si>
  <si>
    <t>I_PPIS1 made_VVD various_JJ contracts_NN2 ._.</t>
  </si>
  <si>
    <t>We enjoyed the whole day. / We enjoyed ourselves the entire day.</t>
  </si>
  <si>
    <t>私達は１日中楽しみました。</t>
  </si>
  <si>
    <t>We_PPIS2 enjoyed_VVD the_AT whole_JJ day_NNT1 ._.  /_FO We_PPIS2 enjoyed_VVD ourselves_PPX2 the_AT entire_JJ day_NNT1 ._.</t>
  </si>
  <si>
    <t>My dog is a Shibaken.</t>
  </si>
  <si>
    <t>柴犬</t>
  </si>
  <si>
    <t>My_APPGE dog_NN1 is_VBZ a_AT1 Shibaken_NN1 ._.</t>
  </si>
  <si>
    <t>My teacher asked me to buy a souvenir for him.</t>
  </si>
  <si>
    <t>先生に買い物を頼まれた。</t>
  </si>
  <si>
    <t>My_APPGE teacher_NN1 asked_VVD me_PPIO1 to_TO buy_VVI a_AT1 souvenir_NN1 for_IF him_PPHO1 ._.</t>
  </si>
  <si>
    <t>My teacher gave me 100 yen from his change.</t>
  </si>
  <si>
    <t>先生はおつりのうち１００円をくれた。</t>
  </si>
  <si>
    <t>My_APPGE teacher_NN1 gave_VVD me_PPIO1 100_MC yen_NN from_II his_APPGE change_NN1 ._.</t>
  </si>
  <si>
    <t>I took the Shinkansen to Kyoto.</t>
  </si>
  <si>
    <t>新幹線</t>
  </si>
  <si>
    <t>I_PPIS1 took_VVD the_AT Shinkansen_NP1 to_II Kyoto_NP1 ._.</t>
  </si>
  <si>
    <t>We enjoyed ourselves today, didn't we?</t>
  </si>
  <si>
    <t>今日は楽しかったですね。</t>
  </si>
  <si>
    <t>We_PPIS2 enjoyed_VVD ourselves_PPX2 today_RT ,_, did_VDD n't_XX we_PPIS2 ?_?</t>
  </si>
  <si>
    <t>See you on Monday. / See you at school.</t>
  </si>
  <si>
    <t>また月曜日に学校で会いましょう。</t>
  </si>
  <si>
    <t>See_VV0 you_PPY on_II Monday_NPD1 ._.  /_FO See_VV0 you_PPY at_II school_NN1 ._.</t>
  </si>
  <si>
    <t>I don't usually get up early on Saturdays. / It is rare for me to get up early on Saturday.</t>
  </si>
  <si>
    <t>私は、土曜にしては珍しく早起きをした。</t>
  </si>
  <si>
    <t xml:space="preserve"> I_PPIS1 do_VD0 n't_XX usually_RR get_VVI up_RP early_RR on_II Saturdays_NPD2 ._. /_FO It_PPH1 is_VBZ rare_JJ for_IF me_PPIO1 to_TO get_VVI up_RP early_RR on_II Saturday_NPD1 ._.</t>
  </si>
  <si>
    <t>When he was a boy, he wasn't bright and was the type who is often bullied.</t>
  </si>
  <si>
    <t>彼は少年時代できが悪くいじめられるタイプだった。</t>
  </si>
  <si>
    <t>When_CS he_PPHS1 was_VBDZ a_AT1 boy_NN1 ,_, he_PPHS1 was_VBDZ n't_XX bright_JJ and_CC was_VBDZ the_AT type_NN1 who_PNQS is_VBZ often_RR bullied_VVN ._.</t>
  </si>
  <si>
    <t>The time we spent together was like a precious jewel.</t>
  </si>
  <si>
    <t>２人で過ごした時間は宝石のようだった。</t>
  </si>
  <si>
    <t>The_AT time_NNT1 we_PPIS2 spent_VVD together_RL was_VBDZ like_II a_AT1 precious_JJ jewel_NN1 ._.</t>
  </si>
  <si>
    <t>We talked while walking.</t>
  </si>
  <si>
    <t>話しながら歩く。</t>
  </si>
  <si>
    <t>We_PPIS2 talked_VVD while_CS walking_VVG ._.</t>
  </si>
  <si>
    <t>On the way home one of the petals fell off the flower in the plastic bag.</t>
  </si>
  <si>
    <t>持って帰る途中にビニール袋で花弁を散らしてしまったのです。</t>
  </si>
  <si>
    <t>On_II the_AT way_NN1 home_RL one_MC1 of_IO the_AT petals_NN2 fell_VVD off_II the_AT flower_NN1 in_II the_AT plastic_NN1 bag_NN1 ._.</t>
  </si>
  <si>
    <t>I passed the high school entrance exam.</t>
  </si>
  <si>
    <t>高校に合格しました。</t>
  </si>
  <si>
    <t>I_PPIS1 passed_VVD the_AT high_JJ school_NN1 entrance_NN1 exam_NN1 ._.</t>
  </si>
  <si>
    <t>What do you think? Can I do it?</t>
  </si>
  <si>
    <t>私にそれができないと思いますか。それともできると思いますか。</t>
  </si>
  <si>
    <t>What_DDQ do_VD0 you_PPY think_VVI ?_?  Can_VM I_PPIS1 do_VDI it_PPH1 ?_?</t>
  </si>
  <si>
    <t>I went to a testing center to take the EIKEN test.</t>
  </si>
  <si>
    <t>試験会場</t>
  </si>
  <si>
    <t>I_PPIS1 went_VVD to_II a_AT1 testing_NN1 center_NN1 to_TO take_VVI the_AT EIKEN_JJ test_NN1 ._.</t>
  </si>
  <si>
    <t>I will do my best not to have any regrets.</t>
  </si>
  <si>
    <t>悔いが残らないように頑張る。</t>
  </si>
  <si>
    <t>I_PPIS1 will_VM do_VDI my_APPGE best_JJT not_XX to_TO have_VHI any_DD regrets_NN2 ._.</t>
  </si>
  <si>
    <t>I watched the James Bond movie 'From Russia with Love'.</t>
  </si>
  <si>
    <t>ロシアより愛をこめて</t>
  </si>
  <si>
    <t>I_PPIS1 watched_VVD the_AT James_NP1 Bond_NP1 movie_NN1 'From_NN1 Russia_NP1 with_IW Love'_NP1 ._.</t>
  </si>
  <si>
    <t>I envied my neighbor who won the lottery.</t>
  </si>
  <si>
    <t>隣の人のくじは当たっていたので羨ましかった。</t>
  </si>
  <si>
    <t>I_PPIS1 envied_VVD my_APPGE neighbor_NN1 who_PNQS won_VVD the_AT lottery_NN1 ._.</t>
  </si>
  <si>
    <t>I had a handful of gummy bears. I ate gummy bears.</t>
  </si>
  <si>
    <t>グミを食べた。</t>
  </si>
  <si>
    <t>I_PPIS1 had_VHD a_AT1 handful_NN1 of_IO gummy_JJ bears_NN2 ._.  I_PPIS1 ate_VVD gummy_JJ bears_NN2 ._.</t>
  </si>
  <si>
    <t>I am worried about my EIKEN test. I am worried about my EIKEN result.</t>
  </si>
  <si>
    <t>英検に受かるか心配です。</t>
  </si>
  <si>
    <t>I_PPIS1 am_VBM worried_JJ about_II my_APPGE EIKEN_JJ test_NN1 ._.  I_PPIS1 am_VBM worried_JJ about_II my_APPGE EIKEN_JJ result_NN1 ._.</t>
  </si>
  <si>
    <t>I feel tense. / I am nervous.</t>
  </si>
  <si>
    <t>I_PPIS1 feel_VV0 tense_JJ ._.  /_FO I_PPIS1 am_VBM nervous_JJ ._.</t>
  </si>
  <si>
    <t>As I expected '007' was interesting!</t>
  </si>
  <si>
    <t>やっぱり００７は面白い！</t>
  </si>
  <si>
    <t>As_CSA I_PPIS1 expected_VVD '007'_FO was_VBDZ interesting_JJ !_!</t>
  </si>
  <si>
    <t>I don't like taking tests whether I pass or not.</t>
  </si>
  <si>
    <t>受かるかどうかよくわからないテストは好きではない。</t>
  </si>
  <si>
    <t>I_PPIS1 do_VD0 n't_XX like_VVI taking_VVG tests_NN2 whether_CSW I_PPIS1 pass_VV0 or_CC not_XX ._.</t>
  </si>
  <si>
    <t>He suffered from TB and because of that he died in Australia.</t>
  </si>
  <si>
    <t>彼は結核で苦しみ、それが原因でオーストリアで死んでしまった。</t>
  </si>
  <si>
    <t>He_PPHS1 suffered_VVD from_II TB_NN1 and_CC because_II21 of_II22 that_DD1 he_PPHS1 died_VVD in_II Australia_NP1 ._.</t>
  </si>
  <si>
    <t>I discovered how interesting it is.</t>
  </si>
  <si>
    <t>とても面白いことを知った。</t>
  </si>
  <si>
    <t>I_PPIS1 discovered_VVD how_RGQ interesting_JJ it_PPH1 is_VBZ ._.</t>
  </si>
  <si>
    <t>Gaining knowledge is fun.</t>
  </si>
  <si>
    <t>知識が増えることは楽しい。</t>
  </si>
  <si>
    <t>Gaining_VVG knowledge_NN1 is_VBZ fun_JJ ._.</t>
  </si>
  <si>
    <t>We had baseball club practice.</t>
  </si>
  <si>
    <t>野球部の活動があった。</t>
  </si>
  <si>
    <t>We_PPIS2 had_VHD baseball_NN1 club_NN1 practice_NN1 ._.</t>
  </si>
  <si>
    <t>We had an EIKEN test.</t>
  </si>
  <si>
    <t>英検</t>
  </si>
  <si>
    <t>We_PPIS2 had_VHD an_AT1 EIKEN_JJ test_NN1 ._.</t>
  </si>
  <si>
    <t>The written test was the best result I have ever had.</t>
  </si>
  <si>
    <t>筆記テストは、今までの中で１番良くできた</t>
  </si>
  <si>
    <t>The_AT written_JJ test_NN1 was_VBDZ the_AT best_RRT result_VV0 I_PPIS1 have_VH0 ever_RR had_VHN ._.</t>
  </si>
  <si>
    <t>I bought some furniture.</t>
  </si>
  <si>
    <t>家具</t>
  </si>
  <si>
    <t>I_PPIS1 bought_VVD some_DD furniture_NN1 ._.</t>
  </si>
  <si>
    <t>Of all my teachers, he was the one who motivated me to study the most.</t>
  </si>
  <si>
    <t>私たちのことをとてもやる気にさせてくれる私の中で一番の先生です。</t>
  </si>
  <si>
    <t>Of_IO all_DB my_APPGE teachers_NN2 ,_, he_PPHS1 was_VBDZ the_AT one_PN1 who_PNQS motivated_VVD me_PPIO1 to_TO study_VVI the_AT most_RRT ._.</t>
  </si>
  <si>
    <t>Tomorrow will be the worst day because we have a test and Miyu will leave our school.</t>
  </si>
  <si>
    <t>そして明日はテストだけでなく美柚の転校日という最悪の日だ。</t>
  </si>
  <si>
    <t>Tomorrow_RT will_VM be_VBI the_AT worst_JJT day_NNT1 because_CS we_PPIS2 have_VH0 a_AT1 test_NN1 and_CC Miyu_NN1 will_VM leave_VVI our_APPGE school_NN1 ._.</t>
  </si>
  <si>
    <t>Without games I lose my reason for living. / Without games I don't have anything to live for.</t>
  </si>
  <si>
    <t>ゲームがないと生きがいを失う。</t>
  </si>
  <si>
    <t>Without_IW games_NN2 I_PPIS1 lose_VV0 my_APPGE reason_NN1 for_IF living_VVG ._.  /_FO Without_IW games_NN2 I_PPIS1 do_VD0 n't_XX have_VHI anything_PN1 to_TO live_VVI for_IF ._.</t>
  </si>
  <si>
    <t>The smoking section is over there.</t>
  </si>
  <si>
    <t>喫煙席はあちらです。</t>
  </si>
  <si>
    <t>The_AT smoking_JJ section_NN1 is_VBZ over_RP there_RL ._.</t>
  </si>
  <si>
    <t>This is the non smoking section.</t>
  </si>
  <si>
    <t>ここは禁煙席です。</t>
  </si>
  <si>
    <t>This_DD1 is_VBZ the_AT non_FU smoking_JJ section_NN1 ._.</t>
  </si>
  <si>
    <t>horror movie</t>
  </si>
  <si>
    <t>ホラー</t>
  </si>
  <si>
    <t>horror_NN1 movie_NN1</t>
  </si>
  <si>
    <t>comedy movie</t>
  </si>
  <si>
    <t>コメディー</t>
  </si>
  <si>
    <t>comedy_NN1 movie_NN1</t>
  </si>
  <si>
    <t>We had to get Mr Yamamoto's permission to go there.</t>
  </si>
  <si>
    <t>僕たちは山本先生の許可をもらって行きました。</t>
  </si>
  <si>
    <t>We_PPIS2 had_VHD to_TO get_VVI Mr_NNB Yamamoto_NP1 's_GE permission_NN1 to_TO go_VVI there_RL ._.</t>
  </si>
  <si>
    <t>In Japan friends give each other presents on Valentine's Day.</t>
  </si>
  <si>
    <t>だが、日本では、友人同士でもプレゼントしあうことがある。</t>
  </si>
  <si>
    <t>In_II Japan_NP1 friends_NN2 give_VV0 each_PPX221 other_PPX222 presents_NN2 on_II Valentine_NP1 's_GE Day_NNT1 ._.</t>
  </si>
  <si>
    <t>I became happier.</t>
  </si>
  <si>
    <t>もっと嬉しくなった。</t>
  </si>
  <si>
    <t>I_PPIS1 became_VVD happier_JJR ._.</t>
  </si>
  <si>
    <t>It's a special day where we exchange chocolates, cookies and other sweets.</t>
  </si>
  <si>
    <t>その日は私にとってチョコレートなどのお菓子を交換する日です。</t>
  </si>
  <si>
    <t>It_PPH1 's_VBZ a_AT1 special_JJ day_NNT1 where_RRQ we_PPIS2 exchange_VV0 chocolates_NN2 ,_, cookies_NN2 and_CC other_JJ sweets_NN2 ._.</t>
  </si>
  <si>
    <t>I studied by myself.</t>
  </si>
  <si>
    <t>自習した</t>
  </si>
  <si>
    <t>I_PPIS1 studied_VVD by_II myself_PPX1 ._.</t>
  </si>
  <si>
    <t>I did my best.</t>
  </si>
  <si>
    <t>でも、がんばりました。</t>
  </si>
  <si>
    <t>I_PPIS1 did_VDD my_APPGE best_JJT ._.</t>
  </si>
  <si>
    <t>I was supposed to go to the movies with my friends in the afternoon.</t>
  </si>
  <si>
    <t>友達と映画を見に行くことになっていた（午後に）</t>
  </si>
  <si>
    <t>I_PPIS1 was_VBDZ supposed_JJ to_TO go_VVI to_II the_AT movies_NN2 with_IW my_APPGE friends_NN2 in_II the_AT afternoon_NNT1 ._.</t>
  </si>
  <si>
    <t>Make hay while the sun shines.</t>
  </si>
  <si>
    <t>善は急げ！</t>
  </si>
  <si>
    <t>Make_VV0 hay_NN1 while_CS the_AT sun_NN1 shines_VVZ ._.</t>
  </si>
  <si>
    <t>Nobeyama is the highest JR station in Japan.</t>
  </si>
  <si>
    <t>野近山駅はＪＲの最高地点です。</t>
  </si>
  <si>
    <t>Nobeyama_NN1 is_VBZ the_AT highest_JJT JR_JJ station_NN1 in_II Japan_NP1 ._.</t>
  </si>
  <si>
    <t>community center</t>
  </si>
  <si>
    <t>区民センター</t>
  </si>
  <si>
    <t>community_NN1 center_NN1</t>
  </si>
  <si>
    <t>The tonkatsu was juicy and delicious.</t>
  </si>
  <si>
    <t>豚カツはとてもジューシーだった。</t>
  </si>
  <si>
    <t>The_AT tonkatsu_NN1 was_VBDZ juicy_JJ and_CC delicious_JJ ._.</t>
  </si>
  <si>
    <t>I lazed around at home for a while.</t>
  </si>
  <si>
    <t>しばらくごろごろしていた</t>
  </si>
  <si>
    <t>I_PPIS1 lazed_VVD around_RP at_II home_NN1 for_IF a_AT1 while_NNT1 ._.</t>
  </si>
  <si>
    <t>Factorization is not so difficult for me.</t>
  </si>
  <si>
    <t>因数分解</t>
  </si>
  <si>
    <t>Factorization_NN1 is_VBZ not_XX so_RG difficult_JJ for_IF me_PPIO1 ._.</t>
  </si>
  <si>
    <t>My house is a two-family home.</t>
  </si>
  <si>
    <t>私の家は二世帯住宅です。</t>
  </si>
  <si>
    <t>My_APPGE house_NN1 is_VBZ a_AT1 two-family_JJ home_NN1 ._.</t>
  </si>
  <si>
    <t>ねすぎた。</t>
  </si>
  <si>
    <t>I hesitated over which one to buy.</t>
  </si>
  <si>
    <t>どれを買うべきか迷った。</t>
  </si>
  <si>
    <t>I_PPIS1 hesitated_VVD over_II which_DDQ one_PN1 to_TO buy_VVI ._.</t>
  </si>
  <si>
    <t>I walked for a long time yesterday, so today I am feeling it (in my legs).</t>
  </si>
  <si>
    <t>体がつらい</t>
  </si>
  <si>
    <t>I_PPIS1 walked_VVD for_IF a_AT1 long_JJ time_NNT1 yesterday_RT ,_, so_RR today_RT I_PPIS1 am_VBM feeling_VVG it_PPH1 (_( in_II my_APPGE legs_NN2 )_) ._.</t>
  </si>
  <si>
    <t>I studied until dinner time.</t>
  </si>
  <si>
    <t>夕食まで勉強した。</t>
  </si>
  <si>
    <t>I_PPIS1 studied_VVD until_II dinner_NN1 time_NNT1 ._.</t>
  </si>
  <si>
    <t>That is a DVD of some TV I recorded.</t>
  </si>
  <si>
    <t>それは録画したものです。</t>
  </si>
  <si>
    <t>That_DD1 is_VBZ a_AT1 DVD_NP1 of_IO some_DD TV_NN1 I_PPIS1 recorded_VVD ._.</t>
  </si>
  <si>
    <t>If the temperature goes up by a few degrees, glaciers will melt and sea levels will begin to rise.</t>
  </si>
  <si>
    <t>今より温度が数度上がると氷山が溶け海面が上昇する。</t>
  </si>
  <si>
    <t>If_CS the_AT temperature_NN1 goes_VVZ up_RP by_II a_AT1 few_DA2 degrees_NN2 ,_, glaciers_NN2 will_VM melt_VVI and_CC sea_NN1 levels_NN2 will_VM begin_VVI to_TO rise_VVI ._.</t>
  </si>
  <si>
    <t>That is a kid's job. Give me something tougher.</t>
  </si>
  <si>
    <t>ガキの使いじゃないんだから。</t>
  </si>
  <si>
    <t>That_DD1 is_VBZ a_AT1 kid_NN1 's_GE job_NN1 ._.  Give_VV0 me_PPIO1 something_PN1 tougher_JJR ._.</t>
  </si>
  <si>
    <t>dog run</t>
  </si>
  <si>
    <t>ドッグラン（犬専用広場）</t>
  </si>
  <si>
    <t>dog_NN1 run_VV0</t>
  </si>
  <si>
    <t>I installed some new software on my PC.</t>
  </si>
  <si>
    <t>インストールする</t>
  </si>
  <si>
    <t xml:space="preserve"> I_PPIS1 installed_VVD some_DD new_JJ software_NN1 on_II my_APPGE PC_NN1 ._.</t>
  </si>
  <si>
    <t>Our fridge became full.</t>
  </si>
  <si>
    <t>なので、私たちの家の冷蔵庫はいっぱいになってしまった。</t>
  </si>
  <si>
    <t>Our_APPGE fridge_NN1 became_VVD full_JJ ._.</t>
  </si>
  <si>
    <t>I want to succeed someday.</t>
  </si>
  <si>
    <t>私はいつか成功をおさめたい。</t>
  </si>
  <si>
    <t>I_PPIS1 want_VV0 to_TO succeed_VVI someday_RT ._.</t>
  </si>
  <si>
    <t>A ray appeared amongst the clouds.</t>
  </si>
  <si>
    <t>雲間から光が差し込む</t>
  </si>
  <si>
    <t>A_AT1 ray_NN1 appeared_VVD amongst_II the_AT clouds_NN2 ._.</t>
  </si>
  <si>
    <t>Every once in a while it's fun to visit a skyscraper.</t>
  </si>
  <si>
    <t>たまには高層ビルも悪くない</t>
  </si>
  <si>
    <t>Every_AT1 once_RR in_II a_AT1 while_NNT1 it_PPH1 's_VBZ fun_JJ to_TO visit_VVI a_AT1 skyscraper_NN1 ._.</t>
  </si>
  <si>
    <t>The club captain decided everything without listening to others and finally he got tired.</t>
  </si>
  <si>
    <t>部長が一人で暴走し続けているのでつかれてしまっているのです。</t>
  </si>
  <si>
    <t>The_AT club_NN1 captain_NN1 decided_VVD everything_PN1 without_IW listening_VVG to_II others_NN2 and_CC finally_RR he_PPHS1 got_VVD tired_JJ ._.</t>
  </si>
  <si>
    <t>My parents ate the lunch I made.</t>
  </si>
  <si>
    <t>僕が作った昼食を父と母にも食べさせた。</t>
  </si>
  <si>
    <t>My_APPGE parents_NN2 ate_VVD the_AT lunch_NN1 I_PPIS1 made_VVD ._.</t>
  </si>
  <si>
    <t>I had a fight with my brother.</t>
  </si>
  <si>
    <t>兄と格闘をやった。</t>
  </si>
  <si>
    <t>I_PPIS1 had_VHD a_AT1 fight_NN1 with_IW my_APPGE brother_NN1 ._.</t>
  </si>
  <si>
    <t>It was a lot of fun.</t>
  </si>
  <si>
    <t>とてもおもしろかった。</t>
  </si>
  <si>
    <t>It_PPH1 was_VBDZ a_AT1 lot_NN1 of_IO fun_NN1 ._.</t>
  </si>
  <si>
    <t>I got a phone call from my friend. / My friend called me.</t>
  </si>
  <si>
    <t>友達から電話がかかってきた。</t>
  </si>
  <si>
    <t>I_PPIS1 got_VVD a_AT1 phone_NN1 call_NN1 from_II my_APPGE friend_NN1 ._.   /_FO My_APPGE friend_NN1 called_VVD me_PPIO1 ._.</t>
  </si>
  <si>
    <t>I take my dog for walks in the park.</t>
  </si>
  <si>
    <t>犬を連れて公園で散歩する（犬の散歩をしに、公園に行く。）</t>
  </si>
  <si>
    <t>I_PPIS1 take_VV0 my_APPGE dog_NN1 for_IF walks_NN2 in_II the_AT park_NN1 ._.</t>
  </si>
  <si>
    <t>I like studying English and history.</t>
  </si>
  <si>
    <t>私は、英語と社会（歴史）を勉強します。そして、それが好きです。</t>
  </si>
  <si>
    <t>I_PPIS1 like_VV0 studying_VVG English_JJ and_CC history_NN1 ._.</t>
  </si>
  <si>
    <t>I brush my teeth after every meal.</t>
  </si>
  <si>
    <t>食後に歯をみがきます。</t>
  </si>
  <si>
    <t>I_PPIS1 brush_VV0 my_APPGE teeth_NN2 after_II every_AT1 meal_NN1 ._.</t>
  </si>
  <si>
    <t>I played baseball in the park at ten in the morning.</t>
  </si>
  <si>
    <t>朝10時に、公園で野球をやって。</t>
  </si>
  <si>
    <t>I_PPIS1 played_VVD baseball_NN1 in_II the_AT park_NN1 at_II ten_MC in_II the_AT morning_NNT1 ._.</t>
  </si>
  <si>
    <t>I don't have to do anything on Sundays. / I can relax at home on Sundays.</t>
  </si>
  <si>
    <t>日曜日はのんびりしています。</t>
  </si>
  <si>
    <t>I_PPIS1 do_VD0 n't_XX have_VHI to_TO do_VDI anything_PN1 on_II Sundays_NPD2 ._.  /_FO I_ZZ1 can_VM relax_VVI at_II home_NN1 on_II Sundays_NPD2 ._.</t>
  </si>
  <si>
    <t>I play video games with my sister.</t>
  </si>
  <si>
    <t>妹とテレビゲームをする</t>
  </si>
  <si>
    <t>I_PPIS1 play_VV0 video_NN1 games_NN2 with_IW my_APPGE sister_NN1 ._.</t>
  </si>
  <si>
    <t>I usually review English, math and Japanese at home.</t>
  </si>
  <si>
    <t>私は普段は英、数、国の復習をしている。</t>
  </si>
  <si>
    <t>I_PPIS1 usually_RR review_VV0 English_NN1 ,_, math_NN1 and_CC Japanese_NN1 at_II home_NN1 ._.</t>
  </si>
  <si>
    <t>I took a short break and then got down to studying.</t>
  </si>
  <si>
    <t>少し休んでから</t>
  </si>
  <si>
    <t>I_PPIS1 took_VVD a_AT1 short_JJ break_NN1 and_CC then_RT got_VVD down_RP to_II studying_VVG ._.</t>
  </si>
  <si>
    <t>After midnight I took a break.</t>
  </si>
  <si>
    <t>12時過ぎに</t>
  </si>
  <si>
    <t>After_II midnight_NNT1 I_PPIS1 took_VVD a_AT1 break_NN1 ._.</t>
  </si>
  <si>
    <t>I tidied up my room.</t>
  </si>
  <si>
    <t>部屋を片付ける</t>
  </si>
  <si>
    <t>I_PPIS1 tidied_VVD up_RP my_APPGE room_NN1 ._.</t>
  </si>
  <si>
    <t>one song, two songs</t>
  </si>
  <si>
    <t>１曲、２曲・・・（音楽）</t>
  </si>
  <si>
    <t>one_MC1 song_NN1 ,_, two_MC songs_NN2</t>
  </si>
  <si>
    <t>I sometimes get up the earliest in my family.</t>
  </si>
  <si>
    <t>私は時々家族の中で一番早く起きます。</t>
  </si>
  <si>
    <t>I_PPIS1 sometimes_RT get_VV0 up_RP the_AT earliest_RRT in_II my_APPGE family_NN1 ._.</t>
  </si>
  <si>
    <t>After finishing, I will prepare for tomorrow.</t>
  </si>
  <si>
    <t>それが済んだら明日の準備をします。</t>
  </si>
  <si>
    <t>After_II finishing_VVG ,_, I_PPIS1 will_VM prepare_VVI for_IF tomorrow_RT ._.</t>
  </si>
  <si>
    <t>I wish I had a brother or a sister.</t>
  </si>
  <si>
    <t>私には兄弟がいないので、兄弟がほしいです。</t>
  </si>
  <si>
    <t>I_PPIS1 wish_VV0 I_PPIS1 had_VHD a_AT1 brother_NN1 or_CC a_AT1 sister_NN1 ._.</t>
  </si>
  <si>
    <t>My family gets along well.</t>
  </si>
  <si>
    <t>私の家族は仲が良いです。</t>
  </si>
  <si>
    <t>My_APPGE family_NN1 gets_VVZ along_RP well_RR ._.</t>
  </si>
  <si>
    <t>お正月に神社を参拝した。</t>
  </si>
  <si>
    <t>I usually skip studying. / I always put off studying.</t>
  </si>
  <si>
    <t>勉強中たくさんさぼっている。</t>
  </si>
  <si>
    <t>I_PPIS1 usually_RR skip_VV0 studying_VVG ._.  /_FO I_ZZ1 always_RR put_VVN off_II studying_VVG ._.</t>
  </si>
  <si>
    <t>I go to Jiyugaoka with my family and friends and enjoy visiting bookshops or shopping for clothes.</t>
  </si>
  <si>
    <t>自由が丘に行って、本屋を見たり洋服を家族や友達と見たりする。</t>
  </si>
  <si>
    <t>I_PPIS1 go_VV0 to_II Jiyugaoka_NP1 with_IW my_APPGE family_NN1 and_CC friends_NN2 and_CC enjoy_VV0 visiting_JJ bookshops_NN2 or_CC shopping_VVG for_IF clothes_NN2 ._.</t>
  </si>
  <si>
    <t>I try not to waste my time.</t>
  </si>
  <si>
    <t>私は決して時間を無駄にしないように心掛けている</t>
  </si>
  <si>
    <t>I_PPIS1 try_VV0 not_XX to_TO waste_VVI my_APPGE time_NNT1 ._.</t>
  </si>
  <si>
    <t>I like weekdays too.</t>
  </si>
  <si>
    <t>私は平日も大好きです。</t>
  </si>
  <si>
    <t>I_PPIS1 like_VV0 weekdays_NNT2 too_RR ._.</t>
  </si>
  <si>
    <t>Relaxing on a Sunday makes me want to see my friends.</t>
  </si>
  <si>
    <t>日曜日をのんびりと過ごした後、友達に会いたくなります。</t>
  </si>
  <si>
    <t>Relaxing_VVG on_II a_AT1 Sunday_NPD1 makes_VVZ me_PPIO1 want_VVI to_TO see_VVI my_APPGE friends_NN2 ._.</t>
  </si>
  <si>
    <t>I often talk with my friends about school.</t>
  </si>
  <si>
    <t>私はよく友達と学校の話をします。</t>
  </si>
  <si>
    <t>I_PPIS1 often_RR talk_VV0 with_IW my_APPGE friends_NN2 about_II school_NN1 ._.</t>
  </si>
  <si>
    <t>When my friend and I talk on the phone, we end up talking for hours.</t>
  </si>
  <si>
    <t>友達と電話しているとつい長くなってしまいます。</t>
  </si>
  <si>
    <t>When_CS my_APPGE friend_NN1 and_CC I_PPIS1 talk_VV0 on_II the_AT phone_NN1 ,_, we_PPIS2 end_VV0 up_RP talking_VVG for_IF hours_NNT2 ._.</t>
  </si>
  <si>
    <t>Recently I'm hooked on reading.</t>
  </si>
  <si>
    <t>最近、読書にハマっています。（マイブーム）のつづりがわからない</t>
  </si>
  <si>
    <t>Recently_RR I_PPIS1 'm_VBM hooked_VVN on_II reading_NN1 ._.</t>
  </si>
  <si>
    <t>When I come home from soccer practice, I sometimes take a nap.</t>
  </si>
  <si>
    <t>サッカーから帰った後に時々昼寝をする。</t>
  </si>
  <si>
    <t>When_CS I_PPIS1 come_VV0 home_RL from_II soccer_NN1 practice_NN1 ,_, I_PPIS1 sometimes_RT take_VV0 a_AT1 nap_NN1 ._.</t>
  </si>
  <si>
    <t>I sometimes go out for dinner with my family.</t>
  </si>
  <si>
    <t>私は、ときどき家族と外食しに行きます。</t>
  </si>
  <si>
    <t>I_PPIS1 sometimes_RT go_VV0 out_RP for_IF dinner_NN1 with_IW my_APPGE family_NN1 ._.</t>
  </si>
  <si>
    <t>The author of the book is Stephen King. He is a famous horror writer.</t>
  </si>
  <si>
    <t>その本の作者はスティーブン・キングです。</t>
  </si>
  <si>
    <t>The_AT author_NN1 of_IO the_AT book_NN1 is_VBZ Stephen_NP1 King_NN1 ._.  He_PPHS1 is_VBZ a_AT1 famous_JJ horror_NN1 writer_NN1 ._.</t>
  </si>
  <si>
    <t>I go shopping in Shibuya or Sangenjaya.</t>
  </si>
  <si>
    <t>私は渋谷や三軒茶屋で買い物をします。</t>
  </si>
  <si>
    <t>I_PPIS1 go_VV0 shopping_VVG in_II Shibuya_NP1 or_CC Sangenjaya_NP1 ._.</t>
  </si>
  <si>
    <t>Most of the shows are news programs.</t>
  </si>
  <si>
    <t>その番組の内容は主にニュースです。</t>
  </si>
  <si>
    <t>Most_DAT of_IO the_AT shows_NN2 are_VBR news_NN1 programs_NN2 ._.</t>
  </si>
  <si>
    <t>I like 'Misery' better than any other Stephen King film adaptation.</t>
  </si>
  <si>
    <t>スティーブン・キングの映画の中で「ミザリー」が好きです。</t>
  </si>
  <si>
    <t>I_PPIS1 like_VV0 'Misery'_VV0 better_RRR than_CSN any_DD other_JJ Stephen_NP1 King_NN1 film_NN1 adaptation_NN1 ._.</t>
  </si>
  <si>
    <t>I need to prepare for tomorrow's classes.</t>
  </si>
  <si>
    <t>明日の準備をする必要があります。</t>
  </si>
  <si>
    <t>I_PPIS1 need_VV0 to_TO prepare_VVI for_IF tomorrow_RT 's_GE classes_NN2 ._.</t>
  </si>
  <si>
    <t>I went shopping but I didn't buy anything.</t>
  </si>
  <si>
    <t>買い物（ショッピング）に行きました、でも私は何も買いませんでした。</t>
  </si>
  <si>
    <t>I_PPIS1 went_VVD shopping_VVG but_CCB I_PPIS1 did_VDD n't_XX buy_VVI anything_PN1 ._.</t>
  </si>
  <si>
    <t>While I was shopping my mother held my dog.</t>
  </si>
  <si>
    <t>その間私の犬をだいている。</t>
  </si>
  <si>
    <t>While_CS I_PPIS1 was_VBDZ shopping_VVG my_APPGE mother_NN1 held_VVD my_APPGE dog_NN1 ._.</t>
  </si>
  <si>
    <t>I went to bed after twelve o'clock.</t>
  </si>
  <si>
    <t>私は12時以降に寝ます。</t>
  </si>
  <si>
    <t>I_PPIS1 went_VVD to_II bed_NN1 after_II twelve_MC o'clock_RA ._.</t>
  </si>
  <si>
    <t>On a rainy day I study.</t>
  </si>
  <si>
    <t>雨の日は勉強します。</t>
  </si>
  <si>
    <t>On_II a_AT1 rainy_JJ day_NNT1 I_PPIS1 study_VV0 ._.</t>
  </si>
  <si>
    <t>Actually I didn't study so much.</t>
  </si>
  <si>
    <t>実際そんなに勉強していない。</t>
  </si>
  <si>
    <t>Actually_RR I_PPIS1 did_VDD n't_XX study_VVI so_RG much_DA1 ._.</t>
  </si>
  <si>
    <t>I sometimes spend the day at home.</t>
  </si>
  <si>
    <t>私は時々、ずっと家にいることがある。</t>
  </si>
  <si>
    <t>I_PPIS1 sometimes_RT spend_VV0 the_AT day_NNT1 at_II home_NN1 ._.</t>
  </si>
  <si>
    <t>In my family the four of us eat together.</t>
  </si>
  <si>
    <t>家族４人みんなで食べます。</t>
  </si>
  <si>
    <t>In_II my_APPGE family_NN1 the_AT four_MC of_IO us_PPIO2 eat_VV0 together_RL ._.</t>
  </si>
  <si>
    <t>I sometimes take a nap.</t>
  </si>
  <si>
    <t>時々昼寝をする。</t>
  </si>
  <si>
    <t>I_PPIS1 sometimes_RT take_VV0 a_AT1 nap_NN1 ._.</t>
  </si>
  <si>
    <t>I checked that I was ready for school the next day.</t>
  </si>
  <si>
    <t>明日の持ち物をチェックする。</t>
  </si>
  <si>
    <t>I_PPIS1 checked_VVD that_CST I_PPIS1 was_VBDZ ready_JJ for_IF school_NN1 the_AT next_MD day_NNT1 ._.</t>
  </si>
  <si>
    <t>I always make sure I'm ready for school before going to bed.</t>
  </si>
  <si>
    <t>明日の準備などをした後に寝ます</t>
  </si>
  <si>
    <t>I_PPIS1 always_RR make_VV0 sure_JJ I_PPIS1 'm_VBM ready_JJ for_IF school_NN1 before_II going_VVG to_II bed_NN1 ._.</t>
  </si>
  <si>
    <t>We will meet at eight o'clock in front of the school gate and return to school at four.</t>
  </si>
  <si>
    <t>集合は校門前、8時で、4時着です。</t>
  </si>
  <si>
    <t>We_PPIS2 will_VM meet_VVI at_II eight_MC o'clock_RA in_II31 front_II32 of_II33 the_AT school_NN1 gate_NN1 and_CC return_VV0 to_II school_NN1 at_II four_MC ._.</t>
  </si>
  <si>
    <t>I want to keep it as a pet.</t>
  </si>
  <si>
    <t>わたしはこの動物を飼いたい。</t>
  </si>
  <si>
    <t>I_PPIS1 want_VV0 to_TO keep_VVI it_PPH1 as_II a_AT1 pet_NN1 ._.</t>
  </si>
  <si>
    <t>I use my personal computer every day.</t>
  </si>
  <si>
    <t>私は毎日パソコンをする。</t>
  </si>
  <si>
    <t>I_PPIS1 use_VV0 my_APPGE personal_JJ computer_NN1 every_AT1 day_NNT1 ._.</t>
  </si>
  <si>
    <t>That makes me very tired.</t>
  </si>
  <si>
    <t>それはとてもつかれます。</t>
  </si>
  <si>
    <t>That_DD1 makes_VVZ me_PPIO1 very_RG tired_JJ ._.</t>
  </si>
  <si>
    <t>I blew soap bubbles.</t>
  </si>
  <si>
    <t>私はシャボン玉を吹いた。</t>
  </si>
  <si>
    <t>I_PPIS1 blew_VVD soap_NN1 bubbles_NN2 ._.</t>
  </si>
  <si>
    <t>I sometimes practice tennis with a tennis ball machine.</t>
  </si>
  <si>
    <t>私はオートテニスに行くこともあります。</t>
  </si>
  <si>
    <t>I_PPIS1 sometimes_RT practice_NN1 tennis_NN1 with_IW a_AT1 tennis_NN1 ball_NN1 machine_NN1 ._.</t>
  </si>
  <si>
    <t>At baseball practice I practice swinging.</t>
  </si>
  <si>
    <t>野球の練習は素振りをします。</t>
  </si>
  <si>
    <t>At_II baseball_NN1 practice_NN1 I_MC1 practice_NN1 swinging_VVG ._.</t>
  </si>
  <si>
    <t>I train hard and take baseball practice seriously.</t>
  </si>
  <si>
    <t>しかし非常に練習熱心です。</t>
  </si>
  <si>
    <t>I_PPIS1 train_VV0 hard_JJ and_CC take_VV0 baseball_NN1 practice_NN1 seriously_RR ._.</t>
  </si>
  <si>
    <t>Before I go to bed, I always make sure I'm ready for school.</t>
  </si>
  <si>
    <t>寝る前明日の準備をする。</t>
  </si>
  <si>
    <t>Before_CS I_PPIS1 go_VV0 to_II bed_NN1 ,_, I_PPIS1 always_RR make_VV0 sure_JJ I_PPIS1 'm_VBM ready_JJ for_IF school_NN1 ._.</t>
  </si>
  <si>
    <t>I eat dinner while watching TV.</t>
  </si>
  <si>
    <t>テレビを見ながら夕食を取る。</t>
  </si>
  <si>
    <t>I_PPIS1 eat_VV0 dinner_NN1 while_CS watching_VVG TV_NN1 ._.</t>
  </si>
  <si>
    <t>I enjoy cooking a BBQ.</t>
  </si>
  <si>
    <t>I_PPIS1 enjoy_VV0 cooking_VVG a_AT1 BBQ_NP1 ._.</t>
  </si>
  <si>
    <t>I don't have a set time for tennis practice, but I usually practice for about three hours.</t>
  </si>
  <si>
    <t>テニスの練習時間は様々だが、だいたい３時間くらいやる。</t>
  </si>
  <si>
    <t>I_PPIS1 do_VD0 n't_XX have_VHI a_AT1 set_JJ time_NNT1 for_IF tennis_NN1 practice_NN1 ,_, but_CCB I_PPIS1 usually_RR practice_NN1 for_IF about_RG three_MC hours_NNT2 ._.</t>
  </si>
  <si>
    <t>This is the end of my day.</t>
  </si>
  <si>
    <t>これで僕の一日は終わります</t>
  </si>
  <si>
    <t>This_DD1 is_VBZ the_AT end_NN1 of_IO my_APPGE day_NNT1 ._.</t>
  </si>
  <si>
    <t>I eat dinner while talking about soccer.</t>
  </si>
  <si>
    <t>サッカーの内容を話しながら夕食を食べる</t>
  </si>
  <si>
    <t>I_PPIS1 eat_VV0 dinner_NN1 while_CS talking_VVG about_II soccer_NN1 ._.</t>
  </si>
  <si>
    <t>I play with my dog.</t>
  </si>
  <si>
    <t>犬と遊ぶ</t>
  </si>
  <si>
    <t>I_PPIS1 play_VV0 with_IW my_APPGE dog_NN1 ._.</t>
  </si>
  <si>
    <t>I go for a walk with my dog.</t>
  </si>
  <si>
    <t>さんぽ</t>
  </si>
  <si>
    <t>I_PPIS1 go_VV0 for_IF a_AT1 walk_NN1 with_IW my_APPGE dog_NN1 ._.</t>
  </si>
  <si>
    <t>I overslept. / I slept until midday.</t>
  </si>
  <si>
    <t>朝寝坊をした（お昼近くまで寝ていた）。</t>
  </si>
  <si>
    <t>I_MC1 overslept._NNU /_FO I_ZZ1 slept_VVD until_II midday_NNT1 ._.</t>
  </si>
  <si>
    <t>I usually use my personal computer.</t>
  </si>
  <si>
    <t>私はたいていパソコンをしています。</t>
  </si>
  <si>
    <t>I_PPIS1 usually_RR use_VV0 my_APPGE personal_JJ computer_NN1 ._.</t>
  </si>
  <si>
    <t>After that I go to the park to play tennis again.</t>
  </si>
  <si>
    <t>その後、私はまたテニスをしに公園へいきます。</t>
  </si>
  <si>
    <t>After_CS that_CST I_PPIS1 go_VV0 to_II the_AT park_NN1 to_TO play_VVI tennis_NN1 again_RT ._.</t>
  </si>
  <si>
    <t>By 12 o'clock I'm in the midst of a dream. / By 12 o'clock I'm deep asleep.</t>
  </si>
  <si>
    <t>12時にはもう夢の中です。</t>
  </si>
  <si>
    <t>By_II 12_MC o'clock_RA I_PPIS1 'm_VBM in_II the_AT midst_NN1 of_IO a_AT1 dream_NN1 ._.  /_FO By_II 12_MC o'clock_RA I_PPIS1 'm_VBM deep_RR asleep_JJ ._.</t>
  </si>
  <si>
    <t>友達とメールを何通かします。</t>
  </si>
  <si>
    <t>I went shopping for ballet in Shibuya.</t>
  </si>
  <si>
    <t>渋谷への買い物はバレエの物を買うためです。</t>
  </si>
  <si>
    <t>I_PPIS1 went_VVD shopping_VVG for_IF ballet_NN1 in_II Shibuya._NP1 ._.</t>
  </si>
  <si>
    <t>and so on</t>
  </si>
  <si>
    <t>～などなど（～とか）</t>
  </si>
  <si>
    <t>and_RR31 so_RR32 on_RR33</t>
  </si>
  <si>
    <t>I enjoyed a lazy day.</t>
  </si>
  <si>
    <t>ゆっくり過ごした。</t>
  </si>
  <si>
    <t>I_PPIS1 enjoyed_VVD a_AT1 lazy_JJ day_NNT1 ._.</t>
  </si>
  <si>
    <t>at about 10 o'clock</t>
  </si>
  <si>
    <t>１０時ぐらい。</t>
  </si>
  <si>
    <t>at_II about_RG 10_MC o'clock_RA</t>
  </si>
  <si>
    <t>only Sundays</t>
  </si>
  <si>
    <t>日曜日のみ。</t>
  </si>
  <si>
    <t>only_JJ Sundays_NPD2</t>
  </si>
  <si>
    <t>My father comes home late at night.</t>
  </si>
  <si>
    <t>父は夜遅く帰宅する。</t>
  </si>
  <si>
    <t>My_APPGE father_NN1 comes_VVZ home_RL late_RR at_II night_NNT1 ._.</t>
  </si>
  <si>
    <t>I had a sound sleep. / I slept well.</t>
  </si>
  <si>
    <t>ぐっすり眠れた。</t>
  </si>
  <si>
    <t>I_PPIS1 had_VHD a_AT1 sound_NN1 sleep_NN1 ._.  /_FO I_ZZ1 slept_VVD well_RR ._.</t>
  </si>
  <si>
    <t>I had a wonderful time. / I really enjoyed myself.</t>
  </si>
  <si>
    <t>楽しい時間を過ごした。</t>
  </si>
  <si>
    <t>I_PPIS1 had_VHD a_AT1 wonderful_JJ time_NNT1 ._.  /_FO I_ZZ1 really_RR enjoyed_VVD myself_PPX1 ._.</t>
  </si>
  <si>
    <t>I eat snacks after I get home from school.</t>
  </si>
  <si>
    <t>おやつを食べる。</t>
  </si>
  <si>
    <t>I_PPIS1 eat_VV0 snacks_NN2 after_CS I_PPIS1 get_VV0 home_RL from_II school_NN1 ._.</t>
  </si>
  <si>
    <t>I watch anime while eating snacks.</t>
  </si>
  <si>
    <t>その間アニメを見ています。</t>
  </si>
  <si>
    <t>I_PPIS1 watch_VV0 anime_NN1 while_CS eating_VVG snacks_NN2 ._.</t>
  </si>
  <si>
    <t>This is how I spend my Sunday.</t>
  </si>
  <si>
    <t>週末、だいたいこんな日曜日をおくっています。</t>
  </si>
  <si>
    <t>This_DD1 is_VBZ how_RRQ I_PPIS1 spend_VV0 my_APPGE Sunday_NP1 ._.</t>
  </si>
  <si>
    <t>I get ready for the next day.</t>
  </si>
  <si>
    <t>明日の仕度をします。</t>
  </si>
  <si>
    <t>I_PPIS1 get_VV0 ready_JJ for_IF the_AT next_MD day_NNT1 ._.</t>
  </si>
  <si>
    <t>I eat frozen food.</t>
  </si>
  <si>
    <t>冷凍食品を食べる。</t>
  </si>
  <si>
    <t>I_PPIS1 eat_VV0 frozen_JJ food_NN1 ._.</t>
  </si>
  <si>
    <t>I eat cereal every morning.</t>
  </si>
  <si>
    <t>シリアル（食べ物）</t>
  </si>
  <si>
    <t>I_PPIS1 eat_VV0 cereal_NN1 every_AT1 morning_NNT1 ._.</t>
  </si>
  <si>
    <t>I read magazines. / I read comic books.</t>
  </si>
  <si>
    <t>漫画、雑誌を読む。</t>
  </si>
  <si>
    <t>I_PPIS1 read_VV0 magazines_NN2 ._.  /_FO I_ZZ1 read_VV0 comic_JJ books_NN2 ._.</t>
  </si>
  <si>
    <t>I was told off. / My mother told me off.</t>
  </si>
  <si>
    <t>怒られた。</t>
  </si>
  <si>
    <t>I_PPIS1 was_VBDZ told_VVN off_RP ._.   /_FO My_APPGE mother_NN1 told_VVD me_PPIO1 off_RP ._.</t>
  </si>
  <si>
    <t>I play with my dog at four o'clock.</t>
  </si>
  <si>
    <t>４時に犬とじゃれる。</t>
  </si>
  <si>
    <t>I_PPIS1 play_VV0 with_IW my_APPGE dog_NN1 at_II four_MC o'clock_RA ._.</t>
  </si>
  <si>
    <t>I watch TV or read a book or do something else.</t>
  </si>
  <si>
    <t>また、ほかにも～をします。</t>
  </si>
  <si>
    <t>I_PPIS1 watch_VV0 TV_NN1 or_CC read_VVD a_AT1 book_NN1 or_CC do_VD0 something_PN1 else_RR ._.</t>
  </si>
  <si>
    <t>I helped my mother with the household chores. / I helped my mother with the housework.</t>
  </si>
  <si>
    <t>母の家の家事を手伝った。</t>
  </si>
  <si>
    <t>I_PPIS1 helped_VVD my_APPGE mother_NN1 with_IW the_AT household_NN1 chores_NN2 ._.  /_FO I_ZZ1 helped_VVD my_APPGE mother_NN1 with_IW the_AT housework_NN1 ._.</t>
  </si>
  <si>
    <t>I go for a walk.</t>
  </si>
  <si>
    <t>散歩する。</t>
  </si>
  <si>
    <t>I_PPIS1 go_VV0 for_IF a_AT1 walk_NN1 ._.</t>
  </si>
  <si>
    <t>I was absent from school. / I had a day off from school.</t>
  </si>
  <si>
    <t>今日は１日中休んだ</t>
  </si>
  <si>
    <t>I_PPIS1 was_VBDZ absent_JJ from_II school_NN1 ._.  /_FO I_ZZ1 had_VHD a_AT1 day_NNT1 off_RP from_II school_NN1 ._.</t>
  </si>
  <si>
    <t>I played PC games all night so my eyes got tired.</t>
  </si>
  <si>
    <t>パソコンで一晩中ゲームをして目が疲れた。</t>
  </si>
  <si>
    <t>I_PPIS1 played_VVD PC_NN1 games_NN2 all_DB night_NNT1 so_CS my_APPGE eyes_NN2 got_VVD tired_JJ ._.</t>
  </si>
  <si>
    <t>I get ready for school the next day at about 10 o'clock.</t>
  </si>
  <si>
    <t>１０時頃に、明日の用意をします。</t>
  </si>
  <si>
    <t>I_PPIS1 get_VV0 ready_JJ for_IF school_NN1 the_AT next_MD day_NNT1 at_II about_RG 10_MC o'clock_RA ._.</t>
  </si>
  <si>
    <t>I feed my goldfish.</t>
  </si>
  <si>
    <t>金魚にエサをやる。</t>
  </si>
  <si>
    <t>I_PPIS1 feed_VV0 my_APPGE goldfish_NN ._.</t>
  </si>
  <si>
    <t>I change my clothes.</t>
  </si>
  <si>
    <t>服を着替える。</t>
  </si>
  <si>
    <t>I_PPIS1 change_VV0 my_APPGE clothes_NN2 ._.</t>
  </si>
  <si>
    <t>I clean my room.</t>
  </si>
  <si>
    <t>部屋の掃除をする。</t>
  </si>
  <si>
    <t>I_PPIS1 clean_VV0 my_APPGE room_NN1 ._.</t>
  </si>
  <si>
    <t>I draw a picture. / I draw an illustration.</t>
  </si>
  <si>
    <t>絵を描く。（イラスト）</t>
  </si>
  <si>
    <t>I_PPIS1 draw_VV0 a_AT1 picture_NN1 ._.  /_FO I_ZZ1 draw_VV0 an_AT1 illustration_NN1 ._.</t>
  </si>
  <si>
    <t>I check my e-mail.</t>
  </si>
  <si>
    <t>メールチェックをする。</t>
  </si>
  <si>
    <t>I_PPIS1 check_VV0 my_APPGE e-mail_NN1 ._.</t>
  </si>
  <si>
    <t>I go shopping.</t>
  </si>
  <si>
    <t>買い物に行く。</t>
  </si>
  <si>
    <t>I_PPIS1 go_VV0 shopping_VVG ._.</t>
  </si>
  <si>
    <t>I check my mail.</t>
  </si>
  <si>
    <t>メールチェック！</t>
  </si>
  <si>
    <t>I_PPIS1 check_VV0 my_APPGE mail_NN1 ._.</t>
  </si>
  <si>
    <t>I work on my home page.</t>
  </si>
  <si>
    <t>自分のＨＰの整理</t>
  </si>
  <si>
    <t>I_PPIS1 work_VV0 on_II my_APPGE home_NN1 page_NN1 ._.</t>
  </si>
  <si>
    <t>I take my dog for a walk.</t>
  </si>
  <si>
    <t>犬の散歩をする。</t>
  </si>
  <si>
    <t>I_PPIS1 take_VV0 my_APPGE dog_NN1 for_IF a_AT1 walk_NN1 ._.</t>
  </si>
  <si>
    <t>I had a swimming competition.</t>
  </si>
  <si>
    <t>水泳の試合に出た。</t>
  </si>
  <si>
    <t>I_PPIS1 had_VHD a_AT1 swimming_NN1 competition_NN1 ._.</t>
  </si>
  <si>
    <t>I practice classical ballet from three to seven.</t>
  </si>
  <si>
    <t>クラシックバレエを３時から７時までやる。</t>
  </si>
  <si>
    <t>I_MC1 practice_NN1 classical_JJ ballet_NN1 from_II three_MC to_II seven_MC ._.</t>
  </si>
  <si>
    <t>I take a bath.</t>
  </si>
  <si>
    <t>風呂に入る</t>
  </si>
  <si>
    <t>I_PPIS1 take_VV0 a_AT1 bath_NN1 ._.</t>
  </si>
  <si>
    <t>I ate a snack in the middle of the night. / I had something to eat in the middle of the night.</t>
  </si>
  <si>
    <t>夜食を食べる</t>
  </si>
  <si>
    <t>I_PPIS1 ate_VVD a_AT1 snack_NN1 in_II the_AT middle_NN1 of_IO the_AT night_NNT1 ._.  /_FO I_ZZ1 had_VHD something_PN1 to_TO eat_VVI in_II the_AT middle_NN1 of_IO the_AT night_NNT1 ._.</t>
  </si>
  <si>
    <t>I didn't do anything special from 12 to 3.</t>
  </si>
  <si>
    <t>１２時半から３時までボ～としてた。</t>
  </si>
  <si>
    <t>I_PPIS1 did_VDD n't_XX do_VDI anything_PN1 special_JJ from_II 12_MC to_II 3_MC ._.</t>
  </si>
  <si>
    <t>I get ready for school from 9 to 9:10.</t>
  </si>
  <si>
    <t>明日の準備を９時から９時１０分</t>
  </si>
  <si>
    <t>I_PPIS1 get_VV0 ready_JJ for_IF school_NN1 from_II 9_MC to_II 9:10_MC ._.</t>
  </si>
  <si>
    <t>I arrive at juku at one o'clock.</t>
  </si>
  <si>
    <t>私は１時に塾に着く</t>
  </si>
  <si>
    <t>I_PPIS1 arrive_VV0 at_II juku_NN1 at_II one_MC1 o'clock_RA ._.</t>
  </si>
  <si>
    <t>友達とメールをする</t>
  </si>
  <si>
    <t>I take piano lessons.</t>
  </si>
  <si>
    <t>ピアノの練習をする</t>
  </si>
  <si>
    <t>I_PPIS1 take_VV0 piano_NN1 lessons_NN2 ._.</t>
  </si>
  <si>
    <t>買い物に行く</t>
  </si>
  <si>
    <t>I help my mother cook.</t>
  </si>
  <si>
    <t>料理を作る。</t>
  </si>
  <si>
    <t>I_PPIS1 help_VV0 my_APPGE mother_NN1 cook_VVI ._.</t>
  </si>
  <si>
    <t>I review science and social studies from about 8:30.</t>
  </si>
  <si>
    <t>僕は８時半頃に理科と社会の復習をする</t>
  </si>
  <si>
    <t>I_PPIS1 review_VV0 science_NN1 and_CC social_JJ studies_NN2 from_II about_RG 8:30_MC ._.</t>
  </si>
  <si>
    <t>I check the internet at 11:30.</t>
  </si>
  <si>
    <t>僕は１１時半にインターネットを見る</t>
  </si>
  <si>
    <t>I_PPIS1 check_VV0 the_AT internet_NN1 at_II 11:30._MC</t>
  </si>
  <si>
    <t>a real game</t>
  </si>
  <si>
    <t>公式戦。</t>
  </si>
  <si>
    <t>a_AT1 real_JJ game_NN1</t>
  </si>
  <si>
    <t>I helped paint lines on the soccer pitch for the second year students. / I helped mark out the soccer field for the second year students.</t>
  </si>
  <si>
    <t>２年のためにライン引きをしました。</t>
  </si>
  <si>
    <t>I_PPIS1 helped_VVD paint_NN1 lines_NN2 on_II the_AT soccer_NN1 pitch_NN1 for_IF the_AT second_MD year_NNT1 students_NN2 ._.  /_FO I_ZZ1 helped_JJ mark_NN1 out_RP the_AT soccer_NN1 field_NN1 for_IF the_AT second_MD year_NNT1 students_NN2 ._.</t>
  </si>
  <si>
    <t>I've been excited about this game for ages.</t>
  </si>
  <si>
    <t>私はこの時をずっとわくわくしながら待ってました。</t>
  </si>
  <si>
    <t>I_PPIS1 've_VH0 been_VBN excited_VVN about_II this_DD1 game_NN1 for_IF ages_NN2 ._.</t>
  </si>
  <si>
    <t>The club members marked out the soccer field with white paint.</t>
  </si>
  <si>
    <t>部員でグランド整備をしました。</t>
  </si>
  <si>
    <t>The_AT club_NN1 members_NN2 marked_VVD out_RP the_AT soccer_NN1 field_NN1 with_IW white_JJ paint_NN1 ._.</t>
  </si>
  <si>
    <t>That reminds me of my elementary school days.</t>
  </si>
  <si>
    <t>私は幼稚園時代を思い出しました。</t>
  </si>
  <si>
    <t>That_DD1 reminds_VVZ me_PPIO1 of_IO my_APPGE elementary_JJ school_NN1 days_NNT2 ._.</t>
  </si>
  <si>
    <t>I wished I could go back to those times just for a day.</t>
  </si>
  <si>
    <t>１日だけでいいから、あの日に帰りたいと思いました。</t>
  </si>
  <si>
    <t>I_PPIS1 wished_VVD I_PPIS1 could_VM go_VVI back_RP to_II those_DD2 times_NNT2 just_RR for_IF a_AT1 day_NNT1 ._.</t>
  </si>
  <si>
    <t>I ate breakfast slower than usual.</t>
  </si>
  <si>
    <t>いつもよりゆっくり朝食を食べた。</t>
  </si>
  <si>
    <t>I_PPIS1 ate_VVD breakfast_NN1 slower_RRR than_CSN usual_JJ ._.</t>
  </si>
  <si>
    <t>I regret staying up so late.</t>
  </si>
  <si>
    <t>夜更かしをしたのを後悔する</t>
  </si>
  <si>
    <t>I_PPIS1 regret_VV0 staying_VVG up_RP so_RG late_JJ ._.</t>
  </si>
  <si>
    <t>the happiest time in my life</t>
  </si>
  <si>
    <t>至福の時</t>
  </si>
  <si>
    <t>the_AT happiest_JJT time_NNT1 in_II my_APPGE life_NN1</t>
  </si>
  <si>
    <t>I had brunch.</t>
  </si>
  <si>
    <t>ブランチ</t>
  </si>
  <si>
    <t>I_PPIS1 had_VHD brunch_NN1 ._.</t>
  </si>
  <si>
    <t>Time passed.</t>
  </si>
  <si>
    <t>時がたつた。</t>
  </si>
  <si>
    <t>Time_NNT1 passed_VVD ._.</t>
  </si>
  <si>
    <t>amount</t>
  </si>
  <si>
    <t>合計</t>
  </si>
  <si>
    <t>amount_NN1</t>
  </si>
  <si>
    <t>I like to take a long bath.</t>
  </si>
  <si>
    <t>長風呂</t>
  </si>
  <si>
    <t>I_PPIS1 like_VV0 to_TO take_VVI a_AT1 long_JJ bath_NN1 ._.</t>
  </si>
  <si>
    <t>a video game or a TV game</t>
  </si>
  <si>
    <t>ＴＶゲーム</t>
  </si>
  <si>
    <t>a_AT1 video_NN1 game_NN1 or_CC a_AT1 TV_NN1 game_NN1</t>
  </si>
  <si>
    <t>I take a rest after a meal.</t>
  </si>
  <si>
    <t>食後休憩をします。</t>
  </si>
  <si>
    <t>I_PPIS1 take_VV0 a_AT1 rest_NN1 after_II a_AT1 meal_NN1 ._.</t>
  </si>
  <si>
    <t>I'm thinking about today's schedule.</t>
  </si>
  <si>
    <t>今日の予定を考える</t>
  </si>
  <si>
    <t>I_PPIS1 'm_VBM thinking_VVG about_II today_RT 's_GE schedule_NN1 ._.</t>
  </si>
  <si>
    <t>hotpot dishes</t>
  </si>
  <si>
    <t>鍋</t>
  </si>
  <si>
    <t>hotpot_VV0 dishes_NN2</t>
  </si>
  <si>
    <t>I listened to the CD I borrowed (rented).</t>
  </si>
  <si>
    <t>借りたＣＤを聴く</t>
  </si>
  <si>
    <t>I_PPIS1 listened_VVD to_II the_AT CD_NN1 I_PPIS1 borrowed_VVD (_( rented_VVD )_) ._.</t>
  </si>
  <si>
    <t>lifting</t>
  </si>
  <si>
    <t>リフティング</t>
  </si>
  <si>
    <t>lifting_VVG</t>
  </si>
  <si>
    <t>I (usually) read a book before I go to bed.</t>
  </si>
  <si>
    <t>私は寝る前に本を読みます。</t>
  </si>
  <si>
    <t>I_ZZ1 (_( usually_RR )_) read_VVD a_AT1 book_NN1 before_CS I_PPIS1 go_VV0 to_II bed_NN1 ._.</t>
  </si>
  <si>
    <t>typhoon</t>
  </si>
  <si>
    <t>台風</t>
  </si>
  <si>
    <t>typhoon_NN1</t>
  </si>
  <si>
    <t>reward</t>
  </si>
  <si>
    <t>報酬</t>
  </si>
  <si>
    <t>reward_NN1</t>
  </si>
  <si>
    <t>The sale is only for today.</t>
  </si>
  <si>
    <t>今日だけ</t>
  </si>
  <si>
    <t>The_AT sale_NN1 is_VBZ only_RR for_IF today_RT ._.</t>
  </si>
  <si>
    <t>I tidied my room.</t>
  </si>
  <si>
    <t>私の部屋はとても綺麗になりました。</t>
  </si>
  <si>
    <t>I_PPIS1 tidied_VVD my_APPGE room_NN1 ._.</t>
  </si>
  <si>
    <t>I want to use it soon.</t>
  </si>
  <si>
    <t>早く使いたい</t>
  </si>
  <si>
    <t>I_PPIS1 want_VV0 to_TO use_VVI it_PPH1 soon_RR ._.</t>
  </si>
  <si>
    <t>on the way back</t>
  </si>
  <si>
    <t>帰る途中</t>
  </si>
  <si>
    <t>on_II the_AT way_NN1 back_NN1</t>
  </si>
  <si>
    <t>I was relieved.</t>
  </si>
  <si>
    <t>ホッとした。</t>
  </si>
  <si>
    <t>I_PPIS1 was_VBDZ relieved_VVN ._.</t>
  </si>
  <si>
    <t>We won in the soccer game.</t>
  </si>
  <si>
    <t>そして、そのサッカーの試合で勝ちました。</t>
  </si>
  <si>
    <t>We_PPIS2 won_VVD in_II the_AT soccer_NN1 game_NN1 ._.</t>
  </si>
  <si>
    <t>I don't like geography.</t>
  </si>
  <si>
    <t>私は地理が嫌いです。</t>
  </si>
  <si>
    <t>I_PPIS1 do_VD0 n't_XX like_VVI geography_NN1 ._.</t>
  </si>
  <si>
    <t>I swam breast stroke for 50 meters.</t>
  </si>
  <si>
    <t>平泳ぎで５０メートル泳いだ。</t>
  </si>
  <si>
    <t>I_PPIS1 swam_VVD breast_NN1 stroke_NN1 for_IF 50_MC meters_NN2 ._.</t>
  </si>
  <si>
    <t>When I marked my answer sheet for EIKEN, I scored 50 out of 65.</t>
  </si>
  <si>
    <t>それから、英検で自分の書いたところの丸付けをしたら６５問中５０問あっていた。</t>
  </si>
  <si>
    <t>When_CS I_PPIS1 marked_VVD my_APPGE answer_NN1 sheet_NN1 for_IF EIKEN_NP1 ,_, I_PPIS1 scored_VVD 50_MC out_II21 of_II22 65_MC ._.</t>
  </si>
  <si>
    <t>It felt formal, but it was very interesting.</t>
  </si>
  <si>
    <t>それは、かたくるしい感じがするけれど、とっても面白い。</t>
  </si>
  <si>
    <t>It_PPH1 felt_VVD formal_JJ ,_, but_CCB it_PPH1 was_VBDZ very_RG interesting_JJ ._.</t>
  </si>
  <si>
    <t>I went to an art museum.</t>
  </si>
  <si>
    <t>美術館に行った。</t>
  </si>
  <si>
    <t>I_PPIS1 went_VVD to_II an_AT1 art_NN1 museum_NN1 ._.</t>
  </si>
  <si>
    <t>We practiced soccer in the park.</t>
  </si>
  <si>
    <t>公園でサッカーの練習をした。</t>
  </si>
  <si>
    <t>We_PPIS2 practiced_VVD soccer_NN1 in_II the_AT park_NN1 ._.</t>
  </si>
  <si>
    <t>I went for a run / went running in the park.</t>
  </si>
  <si>
    <t>公園でランニングをした</t>
  </si>
  <si>
    <t>I_PPIS1 went_VVD for_IF a_AT1 run_NN1 /_FO went_VVD running_VVG in_II the_AT park_NN1 ._.</t>
  </si>
  <si>
    <t>I went to the park by bike.</t>
  </si>
  <si>
    <t>自転車に乗り、公園へ行った</t>
  </si>
  <si>
    <t>I_PPIS1 went_VVD to_II the_AT park_NN1 by_II bike_NN1 ._.</t>
  </si>
  <si>
    <t>I studied Chinese characters at night.</t>
  </si>
  <si>
    <t>国語の漢字の勉強を夜にした</t>
  </si>
  <si>
    <t>I_PPIS1 studied_VVD Chinese_JJ characters_NN2 at_II night_NNT1 ._.</t>
  </si>
  <si>
    <t>I went to bed late because I was studying.</t>
  </si>
  <si>
    <t>勉強をしていたので寝る時間がおそくなった</t>
  </si>
  <si>
    <t>I_PPIS1 went_VVD to_II bed_NN1 late_RR because_CS I_PPIS1 was_VBDZ studying_VVG ._.</t>
  </si>
  <si>
    <t>didn't have time to finish writing (my answers).</t>
  </si>
  <si>
    <t>書く時間がなかった。</t>
  </si>
  <si>
    <t>did_VDD n't_XX have_VHI time_NNT1 to_TO finish_VVI writing_NN1 (_( my_APPGE answers_NN2 )_) ._.</t>
  </si>
  <si>
    <t>I like playing sports better than studying.</t>
  </si>
  <si>
    <t>勉強よりスポーツのほうが好きだ。</t>
  </si>
  <si>
    <t>I_PPIS1 like_VV0 playing_VVG sports_NN2 better_RRR than_CSN studying_VVG ._.</t>
  </si>
  <si>
    <t>There were a lot of people in Yokohama.</t>
  </si>
  <si>
    <t>横浜ではたくさんの人がいた。</t>
  </si>
  <si>
    <t>There_EX were_VBDR a_AT1 lot_NN1 of_IO people_NN in_II Yokohama_NP1 ._.</t>
  </si>
  <si>
    <t>I bought a pair of glasses. I wear glasses.</t>
  </si>
  <si>
    <t>めがね</t>
  </si>
  <si>
    <t>I_PPIS1 bought_VVD a_AT1 pair_NN of_IO glasses_NN2 ._.  I_PPIS1 wear_VV0 glasses_NN2 ._.</t>
  </si>
  <si>
    <t>Today's Sunday menu was fried noodles .</t>
  </si>
  <si>
    <t>今日、日曜の昼食のメニューは焼きソバでした。</t>
  </si>
  <si>
    <t>Today_RT 's_GE Sunday_NP1 menu_NN1 was_VBDZ fried_JJ noodles_NN2 ._.</t>
  </si>
  <si>
    <t>I went out to buy my father's birthday present.</t>
  </si>
  <si>
    <t>お父さんの誕生日プレゼントを買いに行きました。</t>
  </si>
  <si>
    <t>I_PPIS1 went_VVD out_RP to_TO buy_VVI my_APPGE father_NN1 's_GE birthday_NN1 present_NN1 ._.</t>
  </si>
  <si>
    <t>I had my hair cut and felt refreshed.</t>
  </si>
  <si>
    <t>すっきりした。</t>
  </si>
  <si>
    <t>I_PPIS1 had_VHD my_APPGE hair_NN1 cut_VVN and_CC felt_VVN refreshed._NNU ._.</t>
  </si>
  <si>
    <t>the Japan Series</t>
  </si>
  <si>
    <t>日本シリーズ。</t>
  </si>
  <si>
    <t>the_AT Japan_NP1 Series_NN</t>
  </si>
  <si>
    <t>I repapered the sliding doors.</t>
  </si>
  <si>
    <t>障子を張った。</t>
  </si>
  <si>
    <t>I_PPIS1 repapered_VVD the_AT sliding_JJ doors_NN2 ._.</t>
  </si>
  <si>
    <t>I prepared for tomorrow('s classes).</t>
  </si>
  <si>
    <t>明日の準備をした。</t>
  </si>
  <si>
    <t>I_PPIS1 prepared_VVD for_IF tomorrow(_RT 's_GE classes_NN2 )_) ._.</t>
  </si>
  <si>
    <t>Next week I have EIKEN test so I want to do my best.</t>
  </si>
  <si>
    <t>来週英検なので、頑張りたい。</t>
  </si>
  <si>
    <t>Next_MD week_NNT1 I_PPIS1 have_VH0 EIKEN_JJ test_NN1 so_CS I_PPIS1 want_VV0 to_TO do_VDI my_APPGE best_JJT ._.</t>
  </si>
  <si>
    <t>I did nothing (in particular) all day.</t>
  </si>
  <si>
    <t>一日中だらだら過ごした。</t>
  </si>
  <si>
    <t>I_PPIS1 did_VDD nothing_PN1 (_( in_RR21 particular_RR22 )_) all_DB day_NNT1 ._.</t>
  </si>
  <si>
    <t>特に何もなしなかった。</t>
  </si>
  <si>
    <t>I went to bed earlier than usual. I got up earlier than usual.</t>
  </si>
  <si>
    <t>いつもより早く寝た、起きた</t>
  </si>
  <si>
    <t>I_PPIS1 went_VVD to_II bed_NN1 earlier_RRR than_CSN usual_JJ ._.  I_PPIS1 got_VVD up_RP earlier_RRR than_CSN usual_JJ ._.</t>
  </si>
  <si>
    <t>I went for a walk for about 15 minutes.</t>
  </si>
  <si>
    <t>私は散歩を１５分ほどした。</t>
  </si>
  <si>
    <t>I_PPIS1 went_VVD for_IF a_AT1 walk_NN1 for_IF about_RG 15_MC minutes_NNT2 ._.</t>
  </si>
  <si>
    <t>I want to be a better guitarist.</t>
  </si>
  <si>
    <t>ギターを上手く弾けるようになりたい。</t>
  </si>
  <si>
    <t>I_PPIS1 want_VV0 to_TO be_VBI a_AT1 better_JJR guitarist_NN1 ._.</t>
  </si>
  <si>
    <t>I went to the supermarket and then to (the) cram school with my little brother.</t>
  </si>
  <si>
    <t>私は、弟と一緒にスーパーと塾に行った。</t>
  </si>
  <si>
    <t>I_PPIS1 went_VVD to_II the_AT supermarket_NN1 and_CC then_RT to_II (_( the_AT )_) cram_NN1 school_NN1 with_IW my_APPGE little_JJ brother_NN1 ._.</t>
  </si>
  <si>
    <t>refreshed</t>
  </si>
  <si>
    <t>壮快</t>
  </si>
  <si>
    <t>refreshed_JJ</t>
  </si>
  <si>
    <t>classical music</t>
  </si>
  <si>
    <t>クラシック音楽</t>
  </si>
  <si>
    <t>classical_JJ music_NN1</t>
  </si>
  <si>
    <t>I studied for the final tests.</t>
  </si>
  <si>
    <t>期末の勉強をしました。</t>
  </si>
  <si>
    <t>I_PPIS1 studied_VVD for_IF the_AT final_JJ tests_NN2 ._.</t>
  </si>
  <si>
    <t>I practiced soccer.</t>
  </si>
  <si>
    <t>私はサッカーの練習をした。</t>
  </si>
  <si>
    <t>I_PPIS1 practiced_VVD soccer_NN1 ._.</t>
  </si>
  <si>
    <t>I had a simple dinner.</t>
  </si>
  <si>
    <t>私は豪華ではない夕食を食べました。</t>
  </si>
  <si>
    <t>I_PPIS1 had_VHD a_AT1 simple_JJ dinner_NN1 ._.</t>
  </si>
  <si>
    <t>I played the violin in public.</t>
  </si>
  <si>
    <t>バイオリンの演奏を人前でやった。</t>
  </si>
  <si>
    <t>I_PPIS1 played_VVD the_AT violin_NN1 in_RR21 public_RR22 ._.</t>
  </si>
  <si>
    <t>I felt more relaxed when I got home.</t>
  </si>
  <si>
    <t>家に帰ったらほっとした。</t>
  </si>
  <si>
    <t>I_PPIS1 felt_VVD more_RGR relaxed_JJ when_CS I_PPIS1 got_VVD home_RL ._.</t>
  </si>
  <si>
    <t>I missed the bus. I missed the bus departure time.</t>
  </si>
  <si>
    <t>バスがくる時間に間に合わなかった。</t>
  </si>
  <si>
    <t>I_PPIS1 missed_VVD the_AT bus_NN1 ._.  I_PPIS1 missed_VVD the_AT bus_NN1 departure_NN1 time_NNT1 ._.</t>
  </si>
  <si>
    <t>I dropped into some stores while eating some food.</t>
  </si>
  <si>
    <t>私は食べ物を食べながら、お店を見て回った。</t>
  </si>
  <si>
    <t>I_PPIS1 dropped_VVD into_II some_DD stores_NN2 while_CS eating_VVG some_DD food_NN1 ._.</t>
  </si>
  <si>
    <t>I didn't make it in time.</t>
  </si>
  <si>
    <t>間に合わなかった。</t>
  </si>
  <si>
    <t>I_PPIS1 did_VDD n't_XX make_VVI it_PPH1 in_II time_NNT1 ._.</t>
  </si>
  <si>
    <t>I wanted to write more for the test.</t>
  </si>
  <si>
    <t>もっとたくさん書きたかったです。</t>
  </si>
  <si>
    <t>I_PPIS1 wanted_VVD to_TO write_VVI more_RRR for_IF the_AT test_NN1 ._.</t>
  </si>
  <si>
    <t>It ended quickly.</t>
  </si>
  <si>
    <t>それはすぐに終わった</t>
  </si>
  <si>
    <t>It_PPH1 ended_VVD quickly_RR ._.</t>
  </si>
  <si>
    <t>open campus</t>
  </si>
  <si>
    <t>学校説明会</t>
  </si>
  <si>
    <t>open_JJ campus_NN1</t>
  </si>
  <si>
    <t>The Hawks won by 13 to 0.</t>
  </si>
  <si>
    <t>１３－０でダイエーが圧勝した。</t>
  </si>
  <si>
    <t>The_AT Hawks_NN2 won_VVN by_II 13_MC to_II 0_MC ._.</t>
  </si>
  <si>
    <t>the Hawks' sports shop.</t>
  </si>
  <si>
    <t>ダイエーのスポーツショップ。</t>
  </si>
  <si>
    <t>the_AT Hawks_NN2 '_GE sports_NN2 shop_NN1 ._.</t>
  </si>
  <si>
    <t>I go to a Calligraphy class in Jiyugaoka.</t>
  </si>
  <si>
    <t>自由が丘にある習字教室に行く。</t>
  </si>
  <si>
    <t>I_PPIS1 go_VV0 to_II a_AT1 Calligraphy_NN1 class_NN1 in_II Jiyugaoka_NP1 ._.</t>
  </si>
  <si>
    <t>I want to talk with my English teacher and classmates.</t>
  </si>
  <si>
    <t>英語塾の友達と英語の先生と話したい。</t>
  </si>
  <si>
    <t>I_PPIS1 want_VV0 to_TO talk_VVI with_IW my_APPGE English_JJ teacher_NN1 and_CC classmates_NN2 ._.</t>
  </si>
  <si>
    <t>I want to win the next game.</t>
  </si>
  <si>
    <t>次の試合は勝ちたい</t>
  </si>
  <si>
    <t>I_PPIS1 want_VV0 to_TO win_VVI the_AT next_MD game_NN1 ._.</t>
  </si>
  <si>
    <t>I was almost late for school.</t>
  </si>
  <si>
    <t>学校に遅れそうになった。</t>
  </si>
  <si>
    <t>I_PPIS1 was_VBDZ almost_RR late_JJ for_IF school_NN1 ._.</t>
  </si>
  <si>
    <t>I practiced basketball very hard.</t>
  </si>
  <si>
    <t>ハードにバスケをやった。</t>
  </si>
  <si>
    <t>I_PPIS1 practiced_VVD basketball_NN1 very_RG hard_RR ._.</t>
  </si>
  <si>
    <t>a roundabout route / I took a roundabout route to school.</t>
  </si>
  <si>
    <t>寄り道</t>
  </si>
  <si>
    <t>a_AT1 roundabout_JJ route_NN1 /_FO I_ZZ1 took_VVD a_AT1 roundabout_JJ route_NN1 to_II school_NN1 ._.</t>
  </si>
  <si>
    <t>I'll read the manga when I get home.</t>
  </si>
  <si>
    <t>私は家に帰ってその漫画を読みます。</t>
  </si>
  <si>
    <t>I_PPIS1 'll_VM read_VVI the_AT manga_NN1 when_CS I_PPIS1 get_VV0 home_RL ._.</t>
  </si>
  <si>
    <t>I fell asleep (while) reading.</t>
  </si>
  <si>
    <t>私は本を読みながら寝た。</t>
  </si>
  <si>
    <t>I_PPIS1 fell_VVD asleep_JJ (_( while_VV0 )_) reading_NN1 ._.</t>
  </si>
  <si>
    <t>Five of my friends were supposed to come, but only two came.</t>
  </si>
  <si>
    <t>友達が五人集まる予定でしたが２人しか集まりませんでした。</t>
  </si>
  <si>
    <t>Five_MC of_IO my_APPGE friends_NN2 were_VBDR supposed_JJ to_TO come_VVI ,_, but_CCB only_RR two_MC came_VVD ._.</t>
  </si>
  <si>
    <t>I lost my glasses.</t>
  </si>
  <si>
    <t>私はめがねをなくしてしまったので。</t>
  </si>
  <si>
    <t>I_PPIS1 lost_VVD my_APPGE glasses_NN2 ._.</t>
  </si>
  <si>
    <t>Since my bike was broken, I borrowed my mum's to go out.</t>
  </si>
  <si>
    <t>自転車が壊れたので、母の自転車を借りて出かけた。</t>
  </si>
  <si>
    <t>Since_CS my_APPGE bike_NN1 was_VBDZ broken_VVN ,_, I_PPIS1 borrowed_VVD my_APPGE mum_NN1 's_VBZ to_TO go_VVI out_RP ._.</t>
  </si>
  <si>
    <t>Then I get dressed and comb my hair.</t>
  </si>
  <si>
    <t>それから、服を着て髪をとかします。</t>
  </si>
  <si>
    <t>Then_RT I_PPIS1 get_VV0 dressed_VVN and_CC comb_VV0 my_APPGE hair_NN1 ._.</t>
  </si>
  <si>
    <t>I got nervous (before the performances). I got anxious. I feel anxious (about making speeches in English).</t>
  </si>
  <si>
    <t>I_PPIS1 got_VVD nervous_JJ (_( before_CS the_AT performances_NN2 )_) ._.  I_PPIS1 got_VVD anxious_JJ ._.  I_PPIS1 feel_VV0 anxious_JJ (_( about_II making_VVG speeches_NN2 in_II English_NN1 )_) ._.</t>
  </si>
  <si>
    <t>Our team played (a) basketball (game) against Umegaoka Junior high School there.</t>
  </si>
  <si>
    <t>私達と梅ヶ丘中学校はそこでバスケットボールをやりました。</t>
  </si>
  <si>
    <t>Our_APPGE team_NN1 played_VVD (_( a_ZZ1 )_) basketball_NN1 (_( game_NN1 )_) against_II Umegaoka_NP1 Junior_JJ high_JJ School_NN1 there_RL ._.</t>
  </si>
  <si>
    <t>I will do my English and math homework.</t>
  </si>
  <si>
    <t>英語と数学の宿題をやる</t>
  </si>
  <si>
    <t>I_PPIS1 will_VM do_VDI my_APPGE English_NN1 and_CC math_NN1 homework_NN1 ._.</t>
  </si>
  <si>
    <t>I did my school homework.</t>
  </si>
  <si>
    <t>学校の宿題をした。</t>
  </si>
  <si>
    <t>I_PPIS1 did_VDD my_APPGE school_NN1 homework_NN1 ._.</t>
  </si>
  <si>
    <t>I taught my friend English.</t>
  </si>
  <si>
    <t>私は友達に英語を教えた。</t>
  </si>
  <si>
    <t>I_PPIS1 taught_VVD my_APPGE friend_NN1 English_NN1 ._.</t>
  </si>
  <si>
    <t>Then I played tennis with my father in the park.</t>
  </si>
  <si>
    <t>私はその後、その公園で父とテニスをしました。</t>
  </si>
  <si>
    <t>Then_RT I_PPIS1 played_VVD tennis_NN1 with_IW my_APPGE father_NN1 in_II the_AT park_NN1 ._.</t>
  </si>
  <si>
    <t>I practiced soccer for four hours.</t>
  </si>
  <si>
    <t>私はサッカーの練習を４時間やった。</t>
  </si>
  <si>
    <t>I_PPIS1 practiced_VVD soccer_NN1 for_IF four_MC hours_NNT2 ._.</t>
  </si>
  <si>
    <t>I was pleased because my soccer coach praised me.</t>
  </si>
  <si>
    <t>コーチに褒められて良かった。</t>
  </si>
  <si>
    <t>I_PPIS1 was_VBDZ pleased_VVN because_CS my_APPGE soccer_NN1 coach_NN1 praised_VVD me_PPIO1 ._.</t>
  </si>
  <si>
    <t>instant noodles</t>
  </si>
  <si>
    <t>インスタントラーメン</t>
  </si>
  <si>
    <t>instant_JJ noodles_NN2</t>
  </si>
  <si>
    <t>I took the 3rd level of EIKEN.</t>
  </si>
  <si>
    <t>私は３級を受けました。</t>
  </si>
  <si>
    <t>I_PPIS1 took_VVD the_AT 3rd_MD level_NN1 of_IO EIKEN_NN1 ._.</t>
  </si>
  <si>
    <t>I was so tired that I felt sleepy.</t>
  </si>
  <si>
    <t>疲れていたから眠かった。</t>
  </si>
  <si>
    <t>I_PPIS1 was_VBDZ so_RG tired_JJ that_CST I_PPIS1 felt_VVD sleepy_JJ ._.</t>
  </si>
  <si>
    <t>I went to my primary school's festival.</t>
  </si>
  <si>
    <t>小学校の友達が通っている中学校の文化祭に行きました。</t>
  </si>
  <si>
    <t>I_PPIS1 went_VVD to_II my_APPGE primary_JJ school_NN1 's_GE festival_NN1 ._.</t>
  </si>
  <si>
    <t>I took the EIKEN test at the University of Sport Science.</t>
  </si>
  <si>
    <t>私は英検を日本体育大学で受けた。</t>
  </si>
  <si>
    <t>I_PPIS1 took_VVD the_AT EIKEN_JJ test_NN1 at_II the_AT University_NN1 of_IO Sport_NN1 Science_NN1 ._.</t>
  </si>
  <si>
    <t>The Daiei baseball team won the game.</t>
  </si>
  <si>
    <t>この試合に勝ったのはダイエーです。</t>
  </si>
  <si>
    <t>The_AT Daiei_NP1 baseball_NN1 team_NN1 won_VVD the_AT game_NN1 ._.</t>
  </si>
  <si>
    <t>a pitcher</t>
  </si>
  <si>
    <t>ピッチャー</t>
  </si>
  <si>
    <t>a_AT1 pitcher_NN1</t>
  </si>
  <si>
    <t>The Daiei won the farewell game.</t>
  </si>
  <si>
    <t>ダイエーがさよなら勝ちしました。</t>
  </si>
  <si>
    <t>The_AT Daiei_NP1 won_VVD the_AT farewell_NN1 game_NN1 ._.</t>
  </si>
  <si>
    <t>I usually browse in the bookstore.</t>
  </si>
  <si>
    <t>わたしはたいてい本屋で立ち読みします。</t>
  </si>
  <si>
    <t>I_PPIS1 usually_RR browse_VV0 in_II the_AT bookstore_NN1 ._.</t>
  </si>
  <si>
    <t>We were standing and having a conversation</t>
  </si>
  <si>
    <t>立ち話をしていた。</t>
  </si>
  <si>
    <t>We_PPIS2 were_VBDR standing_VVG and_CC having_VHG a_AT1 conversation_NN1 ._.</t>
  </si>
  <si>
    <t>We played baseball in the park.</t>
  </si>
  <si>
    <t>公園で野球をやった。</t>
  </si>
  <si>
    <t>We_PPIS2 played_VVD baseball_NN1 in_II the_AT park_NN1 ._.</t>
  </si>
  <si>
    <t>I bought a bag for tennis equipment (or my tennis stuff) at the tennis shop.</t>
  </si>
  <si>
    <t>テニスショップでテニス用バックとバックを買った。</t>
  </si>
  <si>
    <t>I_PPIS1 bought_VVD a_AT1 bag_NN1 for_IF tennis_NN1 equipment_NN1 (_( or_CC my_APPGE tennis_NN1 stuff_NN1 )_) at_II the_AT tennis_NN1 shop_NN1 ._.</t>
  </si>
  <si>
    <t>I will go for extra study.</t>
  </si>
  <si>
    <t>補習をしにいく。</t>
  </si>
  <si>
    <t>I_PPIS1 will_VM go_VVI for_IF extra_JJ study_NN1 ._.</t>
  </si>
  <si>
    <t>I went to the restaurant for dinner.</t>
  </si>
  <si>
    <t>夕食を食べにレストランに行った。</t>
  </si>
  <si>
    <t>I_PPIS1 went_VVD to_II the_AT restaurant_NN1 for_IF dinner_NN1 ._.</t>
  </si>
  <si>
    <t>It had been a long time since I practiced the guitar at home.</t>
  </si>
  <si>
    <t>久しぶりに家でギターの練習をした。</t>
  </si>
  <si>
    <t>It_PPH1 had_VHD been_VBN a_AT1 long_JJ time_NNT1 since_CS I_PPIS1 practiced_VVD the_AT guitar_NN1 at_II home_NN1 ._.</t>
  </si>
  <si>
    <t>I really wanted the video, so I bought it.</t>
  </si>
  <si>
    <t>欲しかったのでビデオを買った。</t>
  </si>
  <si>
    <t>I_PPIS1 really_RR wanted_VVD the_AT video_NN1 ,_, so_CS I_PPIS1 bought_VVD it_PPH1 ._.</t>
  </si>
  <si>
    <t>I renew my homepage on my own computer.</t>
  </si>
  <si>
    <t>私はパソコンで自分のホームページの更新をします。</t>
  </si>
  <si>
    <t>I_PPIS1 renew_VV0 my_APPGE homepage_NN1 on_II my_APPGE own_DA computer_NN1 ._.</t>
  </si>
  <si>
    <t>My home is about manga.</t>
  </si>
  <si>
    <t>私のホームページは漫画についてのホームページです。</t>
  </si>
  <si>
    <t>My_APPGE home_NN1 is_VBZ about_II manga_NN1 ._.</t>
  </si>
  <si>
    <t>I posted pictures my friends drew on my homepage.</t>
  </si>
  <si>
    <t>みんなが書いた絵を載せています。</t>
  </si>
  <si>
    <t>I_PPIS1 posted_VVD pictures_NN2 my_APPGE friends_NN2 drew_VVD on_II my_APPGE homepage_NN1 ._.</t>
  </si>
  <si>
    <t>I usually go for a walk with my dog.</t>
  </si>
  <si>
    <t>私は犬と散歩に行きます。</t>
  </si>
  <si>
    <t>I_PPIS1 usually_RR go_VV0 for_IF a_AT1 walk_NN1 with_IW my_APPGE dog_NN1 ._.</t>
  </si>
  <si>
    <t>I bought a computer program.</t>
  </si>
  <si>
    <t>私はプログラムを買った。</t>
  </si>
  <si>
    <t>I_PPIS1 bought_VVD a_AT1 computer_NN1 program_NN1 ._.</t>
  </si>
  <si>
    <t>I took the Eiken test for the first time.</t>
  </si>
  <si>
    <t>私は初めて英検を受けました。</t>
  </si>
  <si>
    <t>I_PPIS1 took_VVD the_AT Eiken_JJ test_NN1 for_IF the_AT first_MD time_NNT1 ._.</t>
  </si>
  <si>
    <t>I was quite nervous.</t>
  </si>
  <si>
    <t>結構、緊張しました。</t>
  </si>
  <si>
    <t>I_PPIS1 was_VBDZ quite_RG nervous_JJ ._.</t>
  </si>
  <si>
    <t>The future will be the age of China.</t>
  </si>
  <si>
    <t>将来は中国の時代だ。</t>
  </si>
  <si>
    <t>The_AT future_NN1 will_VM be_VBI the_AT age_NN1 of_IO China_NP1 ._.</t>
  </si>
  <si>
    <t>I got tired because I practiced so much for the game.</t>
  </si>
  <si>
    <t>試合に向けてたくさん練習したため、とても疲れました。</t>
  </si>
  <si>
    <t>I_PPIS1 got_VVD tired_JJ because_CS I_PPIS1 practiced_VVD so_RG much_DA1 for_IF the_AT game_NN1 ._.</t>
  </si>
  <si>
    <t>Next I will go to the restaurant over there.</t>
  </si>
  <si>
    <t>次にそこにあるレストランに行きます。</t>
  </si>
  <si>
    <t>Next_MD I_PPIS1 will_VM go_VVI to_II the_AT restaurant_NN1 over_RP there_RL ._.</t>
  </si>
  <si>
    <t>That's an Italian restaurant.</t>
  </si>
  <si>
    <t>そこはイタリアンレストランです。</t>
  </si>
  <si>
    <t>That_DD1 's_VBZ an_AT1 Italian_JJ restaurant_NN1 ._.</t>
  </si>
  <si>
    <t>I will have dinner there.</t>
  </si>
  <si>
    <t>そこで夕食をとります。</t>
  </si>
  <si>
    <t>I_PPIS1 will_VM have_VHI dinner_NN1 there_RL ._.</t>
  </si>
  <si>
    <t>I will go home after that.</t>
  </si>
  <si>
    <t>私はそれから家に帰ります。</t>
  </si>
  <si>
    <t>I_PPIS1 will_VM go_VVI home_RL after_II that_DD1 ._.</t>
  </si>
  <si>
    <t>I stayed at that house.</t>
  </si>
  <si>
    <t>その家にとまりました。</t>
  </si>
  <si>
    <t>I_PPIS1 stayed_VVD at_II that_DD1 house_NN1 ._.</t>
  </si>
  <si>
    <t>It was a hard day, but I had a good time.</t>
  </si>
  <si>
    <t>とても大変な１日だったが、楽しかったと思う。</t>
  </si>
  <si>
    <t>It_PPH1 was_VBDZ a_AT1 hard_JJ day_NNT1 ,_, but_CCB I_PPIS1 had_VHD a_AT1 good_JJ time_NNT1 ._.</t>
  </si>
  <si>
    <t>My kendo teacher was really strong, but I managed to score one point against him.</t>
  </si>
  <si>
    <t>師範は強いですが一本とりました。（剣道で）</t>
  </si>
  <si>
    <t>My_APPGE kendo_NN1 teacher_NN1 was_VBDZ really_RR strong_JJ ,_, but_CCB I_PPIS1 managed_VVD to_TO score_VVI one_MC1 point_NN1 against_II him_PPHO1 ._.</t>
  </si>
  <si>
    <t>My friend also can play basketball.</t>
  </si>
  <si>
    <t>僕の友達もバスケットができる。</t>
  </si>
  <si>
    <t>My_APPGE friend_NN1 also_RR can_VM play_VVI basketball_NN1 ._.</t>
  </si>
  <si>
    <t>After I get home, I will have lunch.</t>
  </si>
  <si>
    <t>僕は家に帰ってから昼飯を食べる。</t>
  </si>
  <si>
    <t>After_CS I_PPIS1 get_VV0 home_RL ,_, I_PPIS1 will_VM have_VHI lunch_NN1 ._.</t>
  </si>
  <si>
    <t>This time we lost, but next time we really want to win!</t>
  </si>
  <si>
    <t>今回は負けたけど、今度の大会は絶対に勝ちたい！！</t>
  </si>
  <si>
    <t>This_DD1 time_NNT1 we_PPIS2 lost_VVD ,_, but_CCB next_MD time_NNT1 we_PPIS2 really_RR want_VV0 to_TO win_VVI !_!</t>
  </si>
  <si>
    <t>I wanted to join the Boy Scout camp, but I caught a cold and couldn't go.</t>
  </si>
  <si>
    <t>ボーイスカウトのキャンプに行きたかったが、風邪の為いけなかった。</t>
  </si>
  <si>
    <t>I_PPIS1 wanted_VVD to_TO join_VVI the_AT Boy_NN1 Scout_NN1 camp_NN1 ,_, but_CCB I_PPIS1 caught_VVD a_AT1 cold_JJ and_CC could_VM n't_XX go_VVI ._.</t>
  </si>
  <si>
    <t>I thought I would do my best to bounce back from this frustration (let-down, disappointment, annoyance).</t>
  </si>
  <si>
    <t>この悔しさをバネに頑張ろうと思った。</t>
  </si>
  <si>
    <t>I_PPIS1 thought_VVD I_PPIS1 would_VM do_VDI my_APPGE best_JJT to_TO bounce_VVI back_RP from_II this_DD1 frustration_NN1 (_( let-down_NN1 ,_, disappointment_NN1 ,_, annoyance_NN1 )_) ._.</t>
  </si>
  <si>
    <t>I couldn't do anything.</t>
  </si>
  <si>
    <t>僕は何にもできなかった。</t>
  </si>
  <si>
    <t>I_PPIS1 could_VM n't_XX do_VDI anything_PN1 ._.</t>
  </si>
  <si>
    <t>You don't need to feel down for ever.</t>
  </si>
  <si>
    <t>いつまでも落ち込んでいても仕方がない。</t>
  </si>
  <si>
    <t>You_PPY do_VD0 n't_XX need_VVI to_TO feel_VVI down_RP for_RR21 ever_RR22 ._.</t>
  </si>
  <si>
    <t>I wear a brace on my teeth.</t>
  </si>
  <si>
    <t>私は歯にきょうせいをしています。</t>
  </si>
  <si>
    <t>I_PPIS1 wear_VV0 a_AT1 brace_NN1 on_II my_APPGE teeth_NN2 ._.</t>
  </si>
  <si>
    <t>I tried to sleep, but (I) couldn't.</t>
  </si>
  <si>
    <t>僕は寝ようとしたが寝れなかった。</t>
  </si>
  <si>
    <t>I_PPIS1 tried_VVD to_TO sleep_VVI ,_, but_CCB (_( I_ZZ1 )_) could_VM n't_XX ._.</t>
  </si>
  <si>
    <t>I wanted to go and play soccer, but couldn't because I had to go to cram school.</t>
  </si>
  <si>
    <t>僕はサッカーに行きたかったが、塾と重なったため行けなかった。</t>
  </si>
  <si>
    <t>I_PPIS1 wanted_VVD to_TO go_VVI and_CC play_VVI soccer_NN1 ,_, but_CCB could_VM n't_XX because_CS I_PPIS1 had_VHD to_TO go_VVI to_TO cram_NN1 school_NN1 ._.</t>
  </si>
  <si>
    <t>I played tennis as well as catch in the park.</t>
  </si>
  <si>
    <t>公園でテニスもやったし、キャッチボールもやった。</t>
  </si>
  <si>
    <t>I_PPIS1 played_VVD tennis_NN1 as_II31 well_II32 as_II33 catch_NN1 in_II the_AT park_NN1 ._.</t>
  </si>
  <si>
    <t>This is last week's schedule.</t>
  </si>
  <si>
    <t>これが先週の予定です。</t>
  </si>
  <si>
    <t>This_DD1 is_VBZ last_MD week_NNT1 's_GE schedule_NN1 ._.</t>
  </si>
  <si>
    <t>I was very tired.</t>
  </si>
  <si>
    <t>とても疲れました。</t>
  </si>
  <si>
    <t>I_PPIS1 was_VBDZ very_RG tired_JJ ._.</t>
  </si>
  <si>
    <t>I had a (kind of) hard time</t>
  </si>
  <si>
    <t>いろいろと大変だった。</t>
  </si>
  <si>
    <t>I_PPIS1 had_VHD a_AT1 (_( kind_RR21 of_RR22 )_) hard_JJ time_NNT1 ._.</t>
  </si>
  <si>
    <t>Because of that, I couldn't study much.</t>
  </si>
  <si>
    <t>だから勉強はあまり出来ませんでした。</t>
  </si>
  <si>
    <t>Because_II21 of_II22 that_DD1 ,_, I_PPIS1 could_VM n't_XX study_VVI much_RR ._.</t>
  </si>
  <si>
    <t>I'm going to see the film Spy Kids 3.</t>
  </si>
  <si>
    <t>私はスパイキッズ３の映画を見に行きます。</t>
  </si>
  <si>
    <t>I_PPIS1 'm_VBM going_VVGK to_TO see_VVI the_AT film_NN1 Spy_NN1 Kids_NN2 3_MC ._.</t>
  </si>
  <si>
    <t>All I can do is to think about Spy Kids this weekend.</t>
  </si>
  <si>
    <t>私の週末はスパイキッズづくしでした。</t>
  </si>
  <si>
    <t>All_DB I_PPIS1 can_VM do_VDI is_VBZ to_TO think_VVI about_II Spy_NN1 Kids_NN2 this_DD1 weekend_NNT1 ._.</t>
  </si>
  <si>
    <t>I watched the baseball game from the bench.</t>
  </si>
  <si>
    <t>私はベンチで試合を見守っていました。</t>
  </si>
  <si>
    <t>I_PPIS1 watched_VVD the_AT baseball_NN1 game_NN1 from_II the_AT bench_NN1 ._.</t>
  </si>
  <si>
    <t>I want to know the result of the game.[</t>
  </si>
  <si>
    <t>その試合の勝敗に興味がある。</t>
  </si>
  <si>
    <t>I_PPIS1 want_VV0 to_TO know_VVI the_AT result_NN1 of_IO the_AT game_NN1 ._.</t>
  </si>
  <si>
    <t>I watched The Seventh Seal.</t>
  </si>
  <si>
    <t>７つの封印</t>
  </si>
  <si>
    <t>[_( I_PPIS1 watched_VVD The_AT Seventh_MD Seal_NN1 ._.</t>
  </si>
  <si>
    <t>Can you believe I took a four-hour nap! / I took a four-hour nap.</t>
  </si>
  <si>
    <t>私は４時間も昼寝をしてしまった。</t>
  </si>
  <si>
    <t>Can_VM you_PPY believe_VVI I_PPIS1 took_VVD a_AT1 four-hour_JJ nap_NN1 !_!  /_FO I_ZZ1 took_VVD a_AT1 four-hour_JJ nap_NN1 ._.</t>
  </si>
  <si>
    <t>Because of that, I couldn't practice the horn.</t>
  </si>
  <si>
    <t>おかげでホルンの練習ができなかった。</t>
  </si>
  <si>
    <t>Because_II21 of_II22 that_DD1 ,_, I_PPIS1 could_VM n't_XX practice_NN1 the_AT horn_NN1 ._.</t>
  </si>
  <si>
    <t>That's the place where I buy stationery.</t>
  </si>
  <si>
    <t>私はそこで、文房具を買います。</t>
  </si>
  <si>
    <t>That_DD1 's_VBZ the_AT place_NN1 where_RRQ I_PPIS1 buy_VV0 stationery_NN1 ._.</t>
  </si>
  <si>
    <t>I could finish the test satisfactorily.</t>
  </si>
  <si>
    <t>満足して試験を終えた。</t>
  </si>
  <si>
    <t>I_PPIS1 could_VM finish_VVI the_AT test_NN1 satisfactorily_RR ._.</t>
  </si>
  <si>
    <t>The money I had was not enough to buy many CDs. I didn't have enough money to buy many CDs.</t>
  </si>
  <si>
    <t>The_AT money_NN1 I_PPIS1 had_VHD was_VBDZ not_XX enough_RR to_TO buy_VVI many_DA2 CDs_NN2 ._.  I_PPIS1 did_VDD n't_XX have_VHI enough_DD money_NN1 to_TO buy_VVI many_DA2 CDs_NN2 ._.</t>
  </si>
  <si>
    <t>Choshi Railways</t>
  </si>
  <si>
    <t>Choshi_JJ Railways_NN2</t>
  </si>
  <si>
    <t>I felt it took a long time for the air conditioner to be repaired.</t>
  </si>
  <si>
    <t>I_PPIS1 felt_VVD it_PPH1 took_VVD a_AT1 long_JJ time_NNT1 for_IF the_AT air_NN1 conditioner_NN1 to_TO be_VBI repaired_VVN ._.</t>
  </si>
  <si>
    <t>He is not a member of the baseball club, but he is a good hitter.</t>
  </si>
  <si>
    <t>He_PPHS1 is_VBZ not_XX a_AT1 member_NN1 of_IO the_AT baseball_NN1 club_NN1 ,_, but_CCB he_PPHS1 is_VBZ a_AT1 good_JJ hitter_NN1 ._.</t>
  </si>
  <si>
    <t>While I was enjoying the festival, it suddenly to started to rain and the festival was stopped.</t>
  </si>
  <si>
    <t>私が祭りを楽しんでいたとき、突然雨が降り始め、祭りは中止となってしまった。</t>
  </si>
  <si>
    <t>While_CS I_PPIS1 was_VBDZ enjoying_VVG the_AT festival_NN1 ,_, it_PPH1 suddenly_RR to_II started_VVD to_TO rain_VVI and_CC the_AT festival_NN1 was_VBDZ stopped_VVN ._.</t>
  </si>
  <si>
    <t>What a pity!</t>
  </si>
  <si>
    <t>残念だった。</t>
  </si>
  <si>
    <t>What_DDQ a_AT1 pity_NN1 !_!</t>
  </si>
  <si>
    <t>The audience gave me a big hand. / The audience applauded.</t>
  </si>
  <si>
    <t>観客が拍手をくれた</t>
  </si>
  <si>
    <t>The_AT audience_NN1 gave_VVD me_PPIO1 a_AT1 big_JJ hand_NN1 ._.  /_FO The_AT audience_NN1 applauded_VVD ._.</t>
  </si>
  <si>
    <t>During the night we gave them a fright.</t>
  </si>
  <si>
    <t>夜にきもだめしをした。</t>
  </si>
  <si>
    <t>During_II the_AT night_NNT1 we_PPIS2 gave_VVD them_PPHO2 a_AT1 fright_NN1 ._.</t>
  </si>
  <si>
    <t>Holland</t>
  </si>
  <si>
    <t>Holland_NP1</t>
  </si>
  <si>
    <t>It is difficult to return the shot with this shuttlecock. This shuttlecock is difficult to return.</t>
  </si>
  <si>
    <t>（打ち返すのが）難しい球（シャトル）</t>
  </si>
  <si>
    <t>It_PPH1 is_VBZ difficult_JJ to_TO return_VVI the_AT shot_NN1 with_IW this_DD1 shuttlecock_NN1 ._.  This_DD1 shuttlecock_NN1 is_VBZ difficult_JJ to_TO return_VVI ._.</t>
  </si>
  <si>
    <t>(astronomical) observatory</t>
  </si>
  <si>
    <t>天文台</t>
  </si>
  <si>
    <t>(_( astronomical_JJ )_) observatory_NN1</t>
  </si>
  <si>
    <t>star gazing / astronomical observation</t>
  </si>
  <si>
    <t>天体観測</t>
  </si>
  <si>
    <t>star_NN1 gazing_VVG /_FO astronomical_JJ observation_NN1</t>
  </si>
  <si>
    <t>Celtic (Scottish football team)</t>
  </si>
  <si>
    <t>Celtic_NP1 (_( Scottish_JJ football_NN1 team_NN1 )_)</t>
  </si>
  <si>
    <t>kabuki buckwheat noodles</t>
  </si>
  <si>
    <t>歌舞伎そば</t>
  </si>
  <si>
    <t>kabuki_NN2 buckwheat_VV0 noodles_NN2</t>
  </si>
  <si>
    <t>audio guide</t>
  </si>
  <si>
    <t>音声ガイド</t>
  </si>
  <si>
    <t>audio_JJ guide_NN1</t>
  </si>
  <si>
    <t>Pounding rice cakes is very difficult, so I often made mistakes.</t>
  </si>
  <si>
    <t>餅をつくことはとても難しく、私はよく失敗をした。</t>
  </si>
  <si>
    <t>Pounding_NN1 rice_NN1 cakes_NN2 is_VBZ very_RG difficult_JJ ,_, so_CS I_PPIS1 often_RR made_VVN mistakes_NN2 ._.</t>
  </si>
  <si>
    <t>I felt a little travel-sick on the train.</t>
  </si>
  <si>
    <t>電車で少し乗り物酔いをした。</t>
  </si>
  <si>
    <t>I_PPIS1 felt_VVD a_AT1 little_JJ travel-sick_NN1 on_II the_AT train_NN1 ._.</t>
  </si>
  <si>
    <t>とても楽しかった。</t>
  </si>
  <si>
    <t>I wanted to stay there a little longer.</t>
  </si>
  <si>
    <t>私はもう少しいたかった。</t>
  </si>
  <si>
    <t>I_PPIS1 wanted_VVD to_TO stay_VVI there_RL a_RR21 little_RR22 longer_RRR ._.</t>
  </si>
  <si>
    <t>That was my last cake of 2003.</t>
  </si>
  <si>
    <t>これが２００３年最後に食べたお菓子だった。</t>
  </si>
  <si>
    <t>That_DD1 was_VBDZ my_APPGE last_MD cake_NN1 of_IO 2003_MC ._.</t>
  </si>
  <si>
    <t>I really enjoyed today.</t>
  </si>
  <si>
    <t>今日はとても楽しかった。</t>
  </si>
  <si>
    <t>I_PPIS1 really_RR enjoyed_VVD today_RT ._.</t>
  </si>
  <si>
    <t>I watched TV for a while.</t>
  </si>
  <si>
    <t>しばらくテレビを見ていた。</t>
  </si>
  <si>
    <t>I_PPIS1 watched_VVD TV_NN1 for_IF a_AT1 while_NNT1 ._.</t>
  </si>
  <si>
    <t>I will be there in about 30 minutes.</t>
  </si>
  <si>
    <t>約３０分かけてそこへ行きます。</t>
  </si>
  <si>
    <t>I_PPIS1 will_VM be_VBI there_RL in_II about_RG 30_MC minutes_NNT2 ._.</t>
  </si>
  <si>
    <t>My father asked me to go shopping.</t>
  </si>
  <si>
    <t>私は父の買い物に付き合わされた。</t>
  </si>
  <si>
    <t>My_APPGE father_NN1 asked_VVD me_PPIO1 to_TO go_VVI shopping_NN1 ._.</t>
  </si>
  <si>
    <t>I looked at Mt. Fuji while taking a bath.</t>
  </si>
  <si>
    <t>お風呂に入りながら富士山を見た。</t>
  </si>
  <si>
    <t>I_PPIS1 looked_VVD at_II Mt_NP1 Fuji_NP1 while_CS taking_VVG a_AT1 bath_NN1 ._.</t>
  </si>
  <si>
    <t>I played some other kinds of card games.</t>
  </si>
  <si>
    <t>その他色々なトランプのゲームの種類の名前</t>
  </si>
  <si>
    <t>I_PPIS1 played_VVD some_DD other_JJ kinds_NN2 of_IO card_NN1 games_NN2 ._.</t>
  </si>
  <si>
    <t>four days later</t>
  </si>
  <si>
    <t>４日後</t>
  </si>
  <si>
    <t>four_MC days_NNT2 later_RRR</t>
  </si>
  <si>
    <t>It was tough because it was so cold. It was tough, being so cold.</t>
  </si>
  <si>
    <t>寒くて大変だった</t>
  </si>
  <si>
    <t>It_PPH1 was_VBDZ tough_JJ because_CS it_PPH1 was_VBDZ so_RG cold_JJ ._.  It_PPH1 was_VBDZ tough_JJ ,_, being_VBG so_RG cold_JJ ._.</t>
  </si>
  <si>
    <t>I had the feeling of seeing in another new year.</t>
  </si>
  <si>
    <t>また新しい１年をむかえるのだと感じました。</t>
  </si>
  <si>
    <t>I_PPIS1 had_VHD the_AT feeling_NN1 of_IO seeing_VVG in_II another_DD1 new_JJ year_NNT1 ._.</t>
  </si>
  <si>
    <t>I hope we will have another happy year.</t>
  </si>
  <si>
    <t>来年も楽しい年になるといいです。</t>
  </si>
  <si>
    <t>I_PPIS1 hope_VV0 we_PPIS2 will_VM have_VHI another_DD1 happy_JJ year_NNT1 ._.</t>
  </si>
  <si>
    <t>I won the bet against my younger sister.</t>
  </si>
  <si>
    <t>妹に賭けに勝った</t>
  </si>
  <si>
    <t>I_PPIS1 won_VVD the_AT bet_NN1 against_II my_APPGE younger_JJR sister_NN1 ._.</t>
  </si>
  <si>
    <t>I took a print-club photo.</t>
  </si>
  <si>
    <t>プリクラをとる。</t>
  </si>
  <si>
    <t>I_PPIS1 took_VVD a_AT1 print-club_JJ photo_NN1 ._.</t>
  </si>
  <si>
    <t>My fortune reads moderate happiness. / My fortune slip says moderate happiness. / My fortune predicts moderate happiness.</t>
  </si>
  <si>
    <t>中吉がでた。</t>
  </si>
  <si>
    <t>My_APPGE fortune_NN1 reads_VVZ moderate_JJ happiness_NN1 ._.  /_FO My_APPGE fortune_NN1 slip_NN1 says_VVZ moderate_JJ happiness_NN1 ._.  /_FO My_APPGE fortune_NN1 predicts_VVZ moderate_JJ happiness_NN1 ._.</t>
  </si>
  <si>
    <t>traditional New Year's food / traditional New Year's dishes</t>
  </si>
  <si>
    <t>御節料理</t>
  </si>
  <si>
    <t>traditional_JJ New_JJ Year_NNT1 's_GE food_NN1 /_FO traditional_JJ New_JJ Year_NNT1 's_GE dishes_NN2</t>
  </si>
  <si>
    <t>I drew a fortune slip.</t>
  </si>
  <si>
    <t>おみくじを引いた。</t>
  </si>
  <si>
    <t>I_PPIS1 drew_VVD a_AT1 fortune_NN1 slip_NN1 ._.</t>
  </si>
  <si>
    <t>After three days I got tired of eating traditional New Year's dishes.</t>
  </si>
  <si>
    <t>３日目なので御節は飽きてしまった。</t>
  </si>
  <si>
    <t>After_II three_MC days_NNT2 I_PPIS1 got_VVD tired_JJ of_IO eating_VVG traditional_JJ New_JJ Year_NNT1 's_GE dishes_NN2 ._.</t>
  </si>
  <si>
    <t>I arrived at cram school.</t>
  </si>
  <si>
    <t>塾についた</t>
  </si>
  <si>
    <t>I_PPIS1 arrived_VVD at_II cram_NN1 school_NN1 ._.</t>
  </si>
  <si>
    <t>I took a bath.</t>
  </si>
  <si>
    <t>ふろに入る</t>
  </si>
  <si>
    <t>I'm going to use the bag I bought at the beginning of the school year.</t>
  </si>
  <si>
    <t>買ったバックを新学期からつかうつもりです。</t>
  </si>
  <si>
    <t>I_PPIS1 'm_VBM going_VVGK to_TO use_VVI the_AT bag_NN1 I_PPIS1 bought_VVD at_II the_AT beginning_NN1 of_IO the_AT school_NN1 year_NNT1 ._.</t>
  </si>
  <si>
    <t>After that I wrote New Year's cards.</t>
  </si>
  <si>
    <t>その後、年賀状を書いた。</t>
  </si>
  <si>
    <t>After_CS that_CST I_PPIS1 wrote_VVD New_JJ Year_NNT1 's_GE cards_NN2 ._.</t>
  </si>
  <si>
    <t>The picture of the underwater scene was beautiful</t>
  </si>
  <si>
    <t>海底の絵が綺麗だった。</t>
  </si>
  <si>
    <t>The_AT picture_NN1 of_IO the_AT underwater_JJ scene_NN1 was_VBDZ beautiful_JJ ._.</t>
  </si>
  <si>
    <t>I was also given a drink</t>
  </si>
  <si>
    <t>おまけに飲み物をくれた。</t>
  </si>
  <si>
    <t>I_PPIS1 was_VBDZ also_RR given_VVN a_AT1 drink_NN1 ._.</t>
  </si>
  <si>
    <t>Everybody did party tricks.</t>
  </si>
  <si>
    <t>みんなが出し物をした</t>
  </si>
  <si>
    <t>Everybody_PN1 did_VDD party_NN1 tricks_NN2 ._.</t>
  </si>
  <si>
    <t>All of them were famous movie attractions, so I felt I was almost in a movie.</t>
  </si>
  <si>
    <t>それらはとても有名な映画のアトラクションで、映画の中に入ったような気分になりました。</t>
  </si>
  <si>
    <t>All_DB of_IO them_PPHO2 were_VBDR famous_JJ movie_NN1 attractions_NN2 ,_, so_CS I_PPIS1 felt_VVD I_PPIS1 was_VBDZ almost_RR in_II a_AT1 movie_NN1 ._.</t>
  </si>
  <si>
    <t>The whole family cleaned the house.</t>
  </si>
  <si>
    <t>だから私の家族は大掃除をしました</t>
  </si>
  <si>
    <t>The_AT whole_JJ family_NN1 cleaned_VVD the_AT house_NN1 ._.</t>
  </si>
  <si>
    <t>It's time.</t>
  </si>
  <si>
    <t>いよいよ本番</t>
  </si>
  <si>
    <t>It_PPH1 's_VBZ time_NNT1 ._.</t>
  </si>
  <si>
    <t>My performance was a success.</t>
  </si>
  <si>
    <t>でも、舞台は成功した</t>
  </si>
  <si>
    <t>My_APPGE performance_NN1 was_VBDZ a_AT1 success_NN1 ._.</t>
  </si>
  <si>
    <t xml:space="preserve"> 4.旅行・買い物</t>
  </si>
  <si>
    <t>On the way back home I bought Seven Eleven rice balls and potato salad. / On the way back home I bought rice balls and potato salad at Seven Eleven.</t>
  </si>
  <si>
    <t>帰る途中セブンイレブンでオニギリとポテサラを買った。</t>
  </si>
  <si>
    <t>lucky_JJ gift_NN1 bag_NN1 /_FO surprise_NN1 gift_NN1 bag_NN1</t>
  </si>
  <si>
    <t>lucky gift bag / surprise gift bag</t>
  </si>
  <si>
    <t>福袋</t>
  </si>
  <si>
    <t>I_PPIS1 got_VVD New_JJ Year_NNT1 's_GE gift_NN1 money_NN1 ._.</t>
  </si>
  <si>
    <t>I got New Year's gift money.</t>
  </si>
  <si>
    <t>お年玉をもらった</t>
  </si>
  <si>
    <t>I_PPIS1 won_VVD a_AT1 500_MC yen_NN Daiei_NP1 gift_NN1 voucher_NN1 (_( or_CC coupon_NN1 )_) in_II the_AT lottery_NN1 ._.</t>
  </si>
  <si>
    <t>I won a 500 yen Daiei gift voucher (or coupon) in the lottery.</t>
  </si>
  <si>
    <t>ダイエーで福引をして５００円分のお買い物券をもらった。</t>
  </si>
  <si>
    <t>That_DD1 's_VBZ all_DB for_IF the_AT day_NNT1 ._.</t>
  </si>
  <si>
    <t>That's all for the day.</t>
  </si>
  <si>
    <t>その日はこれで終わりです。</t>
  </si>
  <si>
    <t xml:space="preserve"> It_PPH1 had_VHD been_VBN ages_NN2 since_CS I_PPIS1 ate_VVD sushi_NN2 ,_, so_CS it_PPH1 was_VBDZ delicious_JJ ._.</t>
  </si>
  <si>
    <t>It had been ages since I ate sushi, so it was delicious.</t>
  </si>
  <si>
    <t>寿司を食べたのは久々だったのでとても美味しく感じました</t>
  </si>
  <si>
    <t>bowling_NN1</t>
  </si>
  <si>
    <t xml:space="preserve"> 6.趣味・娯楽</t>
  </si>
  <si>
    <t>ボーリング</t>
  </si>
  <si>
    <t>The_AT sun_NN1 rise_NN1 was_VBDZ beautiful_JJ ._.</t>
  </si>
  <si>
    <t>The sun rise was beautiful.</t>
  </si>
  <si>
    <t>朝日がとても綺麗だった</t>
  </si>
  <si>
    <t>I_PPIS1 was_VBDZ moved_VVN by_II Mika_NP1 Nakajima_NP1 's_GE songs_NN2 ._.</t>
  </si>
  <si>
    <t>I was moved by Mika Nakajima's songs.</t>
  </si>
  <si>
    <t>中島美嘉さんの歌に感動した。</t>
  </si>
  <si>
    <t>I_PPIS1 played_VVD a_AT1 duet_NN1 with_IW my_APPGE friend_NN1 ._.</t>
  </si>
  <si>
    <t xml:space="preserve"> 2.学校（勉強・勉強以外含む）</t>
  </si>
  <si>
    <t>I played a duet with my friend.</t>
  </si>
  <si>
    <t>友達と合奏をする。</t>
  </si>
  <si>
    <t>I_PPIS1 felt_VVD I_PPIS1 would_VM like_VVI to_TO make_VVI a_AT1 similar_JJ kind_NN1 of_IO trip_NN1 again_RT ._.</t>
  </si>
  <si>
    <t>I felt I would like to make a similar kind of trip again.</t>
  </si>
  <si>
    <t>またこのような旅をしたいと思いました。</t>
  </si>
  <si>
    <t>I_PPIS1 was_VBDZ a_RR21 bit_RR22 tired_JJ but_CCB I_PPIS1 enjoyed_VVD it_PPH1 very_RG much_DA1 ._.</t>
  </si>
  <si>
    <t>I was a bit tired but I enjoyed it very much.</t>
  </si>
  <si>
    <t>少し疲れたけれど、とても楽しかったです。</t>
  </si>
  <si>
    <t>This_DD1 New_JJ Year_NNT1 's_GE song_NN1 contest_NN1 was_VBDZ very_RG entertaining_JJ ._.</t>
  </si>
  <si>
    <t>This New Year's song contest was very entertaining.</t>
  </si>
  <si>
    <t>今年の紅白は結構面白かった。</t>
  </si>
  <si>
    <t>The_AT costume_NN1 contest_NN1 were_VBDR very_RG small_JJ scale_NN1 and_CC not_XX very_RG good_JJ ._.</t>
  </si>
  <si>
    <t xml:space="preserve"> 5.ファッション（服飾・美容）</t>
  </si>
  <si>
    <t>The costume contest were very small scale and not very good.</t>
  </si>
  <si>
    <t>衣装対決は、規模が小さくていまいちだった。</t>
  </si>
  <si>
    <t>I_PPIS1 have_VH0 been_VBN nervous_JJ all_DB morning_NNT1 ._.  I_PPIS1 have_VH0 been_VBN nervous_JJ all_DB day_NNT1 ._.</t>
  </si>
  <si>
    <t>I have been nervous all morning. I have been nervous all day.</t>
  </si>
  <si>
    <t>私は朝からずっと緊張していた。</t>
  </si>
  <si>
    <t>We_PPIS2 hung_VVD out_RP at_II my_APPGE grandfather_NN1 's_GE place_NN1 ._.</t>
  </si>
  <si>
    <t>We hung out at my grandfather's place.</t>
  </si>
  <si>
    <t>私達はおじいさんたちの家へ遊びにいきました。</t>
  </si>
  <si>
    <t>I_PPIS1 was_VBDZ free_JJ ._.</t>
  </si>
  <si>
    <t>I was free.</t>
  </si>
  <si>
    <t>暇でした。</t>
  </si>
  <si>
    <t>I_PPIS1 felt_VVD more_RGR comfortable_JJ at_II my_APPGE grandfather_NN1 's_GE house_NN1 than_CSN my_APPGE own_DA house_NN1 ._.</t>
  </si>
  <si>
    <t>I felt more comfortable at my grandfather's house than my own house.</t>
  </si>
  <si>
    <t>自分の家よりくつろげました。</t>
  </si>
  <si>
    <t>I_PPIS1 have_VH0 been_VBN skiing_VVG for_IF the_AT last_MD four_MC days_NNT2 ._.</t>
  </si>
  <si>
    <t>I have been skiing for the last four days.</t>
  </si>
  <si>
    <t>４日前から今日までスキーをした。</t>
  </si>
  <si>
    <t>Ever_RR liquid_NN1 will_VM be_VBI frozen_VVN ._.</t>
  </si>
  <si>
    <t>Ever liquid will be frozen.</t>
  </si>
  <si>
    <t>すべての液体が凍る。</t>
  </si>
  <si>
    <t>rice_NN1 cake_NN1</t>
  </si>
  <si>
    <t>rice cake</t>
  </si>
  <si>
    <t>もち</t>
  </si>
  <si>
    <t>heavy_JJ snow_NN1</t>
  </si>
  <si>
    <t>heavy snow</t>
  </si>
  <si>
    <t>吹雪</t>
  </si>
  <si>
    <t>I_PPIS1 was_VBDZ moved_VVN to_II tears_NN2 ._.</t>
  </si>
  <si>
    <t>I was moved to tears.</t>
  </si>
  <si>
    <t>感動して涙を流した。</t>
  </si>
  <si>
    <t>The_AT warm_JJ sunshine_NN1 made_VVD me_PPIO1 feel_NN1 sleepy_JJ ._.</t>
  </si>
  <si>
    <t>The warm sunshine made me feel sleepy.</t>
  </si>
  <si>
    <t>日が当たってポカポカして眠くなった。</t>
  </si>
  <si>
    <t>This_DD1 sea_NN1 color_NN1 is_VBZ quite_RG different_JJ from_II Japan_NP1 's_GE ._.</t>
  </si>
  <si>
    <t>This sea color is quite different from Japan's.</t>
  </si>
  <si>
    <t>日本の海の色とは全然違う。</t>
  </si>
  <si>
    <t>My_APPGE cousin_NN1 who_PNQS is_VBZ coming_VVG of_IO age_NN1 came_VVD to_TO meet_VVI me_PPIO1 at_II the_AT station_NN1 ._.  ×came_VVD to_TO see_VVI me_PPIO1 /_FO My_APPGE cousin_NN1 who_PNQS is_VBZ coming_VVG of_IO age_NN1 came_VVD to_TO pick_VVI me_PPIO1</t>
  </si>
  <si>
    <t xml:space="preserve"> 7.家族・友人関係（プレゼントほか含む）</t>
  </si>
  <si>
    <t>My cousin who is coming of age came to meet me at the station. ×came to see me / My cousin who is coming of age came to pick me up at the station.</t>
  </si>
  <si>
    <t>もう成人している私のいとこが駅まで私を迎えにきてくれました。</t>
  </si>
  <si>
    <t>I_PPIS1 went_VVD with_IW my_APPGE family_NN1 by_II car_NN1 to_TO visit_VVI a_AT1 shrine_NN1 on_II New_JJ Year_NNT1 's_GE Day_NNT1 ._.</t>
  </si>
  <si>
    <t>I went with my family by car to visit a shrine on New Year's Day.</t>
  </si>
  <si>
    <t>初詣に家族と車で行った</t>
  </si>
  <si>
    <t>I_PPIS1 sent_VVD New_JJ Year_NNT1 's_GE Cards_NN2 ._.</t>
  </si>
  <si>
    <t>I sent New Year's Cards.</t>
  </si>
  <si>
    <t>年賀状を出す</t>
  </si>
  <si>
    <t>My_APPGE grandmother_NN1 visited_VVD us_PPIO2 ._.</t>
  </si>
  <si>
    <t>My grandmother visited us.</t>
  </si>
  <si>
    <t>祖母が訪ねてきた</t>
  </si>
  <si>
    <t>When_CS I_PPIS1 came_VVD home_RL it_PPH1 was_VBDZ evening_NNT1 ._.</t>
  </si>
  <si>
    <t>When I came home it was evening.</t>
  </si>
  <si>
    <t>家に帰ったらもう夜だった</t>
  </si>
  <si>
    <t>I_PPIS1 did_VDD n't_XX go_VVI anywhere_RL during_II the_AT winter_NNT1 vacation_NN1 ._.</t>
  </si>
  <si>
    <t>I didn't go anywhere during the winter vacation.</t>
  </si>
  <si>
    <t>冬休み中どこにも行きませんでした。</t>
  </si>
  <si>
    <t>I_PPIS1 had_VHD a_AT1 great_JJ time_NNT1 that_DD1 day_NNT1 ._. 　/_FO I_ZZ1 really_RR enjoyed_VVD myself_PPX1 that_DD1 day_NNT1 ._.</t>
  </si>
  <si>
    <t>I had a great time that day. / I really enjoyed myself that day.</t>
  </si>
  <si>
    <t>この日は本当に楽しかった。</t>
  </si>
  <si>
    <t>The_AT piano_NN1 teacher_NN1 comes_VVZ to_II my_APPGE house_NN1 for_IF my_APPGE lesson_NN1 ._.</t>
  </si>
  <si>
    <t>The piano teacher comes to my house for my lesson.</t>
  </si>
  <si>
    <t>ピアノの先生が家に来て家で練習する</t>
  </si>
  <si>
    <t>Today_RT is_VBZ a_AT1 day_NNT1 off_RP ._.</t>
  </si>
  <si>
    <t xml:space="preserve"> 1.日常生活</t>
  </si>
  <si>
    <t>Today is a day off.</t>
  </si>
  <si>
    <t>今日は休みですが</t>
  </si>
  <si>
    <t>The_AT hotel_NN1 had_VHD an_AT1 outdoor_JJ bath_NN1 too_RR ._.</t>
  </si>
  <si>
    <t>The hotel had an outdoor bath too.</t>
  </si>
  <si>
    <t>ホテルには露天風呂もありました。</t>
  </si>
  <si>
    <t>I_PPIS1 was_VBDZ a_RR21 little_RR22 scared_JJ ._.</t>
  </si>
  <si>
    <t>I was a little scared.</t>
  </si>
  <si>
    <t>少し怖かったです。</t>
  </si>
  <si>
    <t>The_AT fortune_NN1 slip_VV0 I_PPIS1 drew_VVD said_VVN (_( or_CC predicted_VVD )_) happiness_NN1 ._.</t>
  </si>
  <si>
    <t>The fortune slip I drew said (or predicted) happiness.</t>
  </si>
  <si>
    <t>おみくじを引いたら吉でした。</t>
  </si>
  <si>
    <t>I_PPIS1 watched_VVD a_AT1 fancy_NN1 dress_VVI contest_NN1 on_II TV_NN1 ._.</t>
  </si>
  <si>
    <t>I watched a fancy dress contest on TV.</t>
  </si>
  <si>
    <t>テレビで仮装大賞も見た。</t>
  </si>
  <si>
    <t>I_PPIS1 ate_VVD dumplings_NN2 with_IW tea_NN1 ._.</t>
  </si>
  <si>
    <t>I ate dumplings with tea.</t>
  </si>
  <si>
    <t>わたしはやむちゃを食べました。</t>
  </si>
  <si>
    <t>I_PPIS1 wanted_VVD to_TO eat_VVI Peking_NP1 duck_NN ,_, but_CCB I_PPIS1 could_VM n't_XX without_IW a_AT1 reservation_NN1 ._.</t>
  </si>
  <si>
    <t>I wanted to eat Peking duck, but I couldn't without a reservation.</t>
  </si>
  <si>
    <t>北京ダックも食べたかったけど、予約制だったのでたべれませんでした。</t>
  </si>
  <si>
    <t>I_PPIS1 would_VM like_VVI to_TO read_VVI at_RR21 least_RR22 a_AT1 hundred_NNO books_NN2 ._. 　I_PPIS1 would_VM like_VVI to_TO read_VVI more_DAR than_CSN a_AT1 hundred_NNO books_NN2</t>
  </si>
  <si>
    <t>I would like to read at least a hundred books. I would like to read more than a hundred books</t>
  </si>
  <si>
    <t>１００冊以上読みたい。</t>
  </si>
  <si>
    <t>oshiruko_NN1 (_( sweet_JJ bean_NN1 and_CC rice_NN1 cake_NN1 soup_NN1 )_)</t>
  </si>
  <si>
    <t>oshiruko (sweet bean and rice cake soup)</t>
  </si>
  <si>
    <t>おしるこ</t>
  </si>
  <si>
    <t>Light_NN1 is_VBZ slanting_VVG into_II the_AT room_NN1 ._.</t>
  </si>
  <si>
    <t>Light is slanting into the room.</t>
  </si>
  <si>
    <t>光がスっと差し込む（このスッとという擬音表現が分からない。）</t>
  </si>
  <si>
    <t>I_PPIS1 was_VBDZ looking_VVG forward_RL to_II the_AT concert_NN1 ._.</t>
  </si>
  <si>
    <t>I was looking forward to the concert.</t>
  </si>
  <si>
    <t>私はコンサートをとても楽しみにしていた。</t>
  </si>
  <si>
    <t>I_PPIS1 listened_VVD to_II real_JJ quality_NN1 music_NN1 (_( genuine_JJ music_NN1 )_) thanks_NN2 to_II him_PPHO1 ._.</t>
  </si>
  <si>
    <t>I listened to real quality music (genuine music) thanks to him.</t>
  </si>
  <si>
    <t>彼氏は本物の音楽を聞かせてくれました</t>
  </si>
  <si>
    <t>It_PPH1 was_VBDZ a_AT1 really_RR enjoyable_JJ concert_NN1 ._.</t>
  </si>
  <si>
    <t>It was a really enjoyable concert.</t>
  </si>
  <si>
    <t>本当に楽しいコンサートでした</t>
  </si>
  <si>
    <t>I_PPIS1 lost_VVD the_AT game_NN1 in_II the_AT second_MD round_NN1 ._.</t>
  </si>
  <si>
    <t>I lost the game in the second round.</t>
  </si>
  <si>
    <t>わたしは、二回戦で試合に負けました。</t>
  </si>
  <si>
    <t>If_CS there_EX is_VBZ an_AT1 opportunity_NN1 ,_,</t>
  </si>
  <si>
    <t>If there is an opportunity,</t>
  </si>
  <si>
    <t>また機会があったら。</t>
  </si>
  <si>
    <t>This_DD1 Christmas_NNT1 is_VBZ the_AT most_RGT enjoyable_JJ that_CST I_PPIS1 've_VH0 ever_RR had_VHN ._.</t>
  </si>
  <si>
    <t>This Christmas is the most enjoyable that I've ever had.</t>
  </si>
  <si>
    <t>今までのクリスマスで一番楽しかった</t>
  </si>
  <si>
    <t>This_DD1 street_NN1 reminds_VVZ me_PPIO1 of_IO the_AT old_JJ China_NN1 ._. 　This_DD1 row_NN1 of_IO houses_NN2 makes_VVZ me_PPIO1 think_NN1 of_IO the_AT old_JJ China_NN1 ._.</t>
  </si>
  <si>
    <t>This street reminds me of the old China. This row of houses makes me think of the old China.</t>
  </si>
  <si>
    <t>そこは昔の中国を思わせる街並でした。</t>
  </si>
  <si>
    <t>I_PPIS1 really_RR wanted_VVD to_TO visit_VVI China_NP1 ._.</t>
  </si>
  <si>
    <t>I really wanted to visit China.</t>
  </si>
  <si>
    <t>私は中国に行ってみたいと思いました。</t>
  </si>
  <si>
    <t>I_PPIS1 played_VVD table_NN1 tennis_NN1 the_AT next_MD day_NNT1 ._.</t>
  </si>
  <si>
    <t>I played table tennis the next day.</t>
  </si>
  <si>
    <t>（そして）次の日卓球をやった。</t>
  </si>
  <si>
    <t>But_CCB I_PPIS1 really_RR enjoyed_VVD it_PPH1 ._.</t>
  </si>
  <si>
    <t>But I really enjoyed it.</t>
  </si>
  <si>
    <t>でもその時はたのしかった。</t>
  </si>
  <si>
    <t>I_PPIS1 was_VBDZ scared_JJ to_TO see_VVI some_DD rowdy_JJ people_NN (_( /_FO hooligans_NN2 )_) fighting_VVG on_II the_AT train_NN1 ._.</t>
  </si>
  <si>
    <t>I was scared to see some rowdy people (/ hooligans) fighting on the train.</t>
  </si>
  <si>
    <t>電車の中で不良が喧嘩をしていて、とても怖かった。</t>
  </si>
  <si>
    <t>That_DD1 popcorn_NN1 is_VBZ honey-flavored_JJ ._.</t>
  </si>
  <si>
    <t>That popcorn is honey-flavored.</t>
  </si>
  <si>
    <t>そのポップコーンの味は蜂蜜だった。</t>
  </si>
  <si>
    <t>I_PPIS1 do_VD0 n't_XX like_VVI roller_NN1 coasters_NN2 ._.</t>
  </si>
  <si>
    <t>I don't like roller coasters.</t>
  </si>
  <si>
    <t>ジェットコースターは私は嫌いだ。</t>
  </si>
  <si>
    <t>I_PPIS1 took_VVD various_JJ other_JJ rides_NN2 ._.</t>
  </si>
  <si>
    <t>I took various other rides.</t>
  </si>
  <si>
    <t>そのほかにもいろんな乗り物に乗った。</t>
  </si>
  <si>
    <t>Because_II21 of_II22 the_AT mourning_NN1 period_NN1 ,_, I_PPIS1 could_VM n't_XX celebrate_VVI this_DD1 New_JJ Year_NNT1 ._.</t>
  </si>
  <si>
    <t>Because of the mourning period, I couldn't celebrate this New Year.</t>
  </si>
  <si>
    <t>今年は喪中のため新年を祝うことが出来なかった。</t>
  </si>
  <si>
    <t>This_DD1 year_NNT1 was_VBDZ a_AT1 very_RG enjoyable_JJ one_PN1 for_IF me_PPIO1 ._.</t>
  </si>
  <si>
    <t>This year was a very enjoyable one for me.</t>
  </si>
  <si>
    <t>今年はとても楽しい一年間を過ごすことができた。</t>
  </si>
  <si>
    <t>The_AT killer_NN1 whale_NN1 show_NN1 was_VBDZ especially_RR great_JJ ._.</t>
  </si>
  <si>
    <t>The killer whale show was especially great.</t>
  </si>
  <si>
    <t>特にシャチのショーがすごかったです。</t>
  </si>
  <si>
    <t>Each_DD1 of_IO us_PPIO2 bought_VVD something_PN1 different_JJ with_IW our_APPGE New_JJ year_NNT1 's_GE gift_NN1 money_NN1 ._.</t>
  </si>
  <si>
    <t>Each of us bought something different with our New year's gift money.</t>
  </si>
  <si>
    <t>私達はお年玉でそれぞれのものを買いました。</t>
  </si>
  <si>
    <t>I_PPIS1 feel_VV0 like_II my_APPGE cousin_NN1 is_VBZ my_APPGE real_JJ brother_NN1 ._.</t>
  </si>
  <si>
    <t>I feel like my cousin is my real brother.</t>
  </si>
  <si>
    <t>私は私のいとこを実の兄のように思っています。</t>
  </si>
  <si>
    <t>The_AT male_JJ singers_NN2 '_GE team_NN1 won_VVD easily_RR ._. 　The_AT white_JJ team_NN1 won_VVD easily_RR ._.</t>
  </si>
  <si>
    <t>The male singers' team won easily. The white team won easily.</t>
  </si>
  <si>
    <t>白組の圧勝だった。</t>
  </si>
  <si>
    <t>This_DD1 year_NNT1 I_PPIS1 decided_VVD to_TO visit_VVI a_AT1 shrine_NN1 again_RT ._.</t>
  </si>
  <si>
    <t>This year I decided to visit a shrine again.</t>
  </si>
  <si>
    <t>今年も初詣に行くことにした。</t>
  </si>
  <si>
    <t>I_PPIS1 had_VHD a_AT1 happy_JJ time_NNT1 ._. 　It_PPH1 was_VBDZ a_AT1 happy_JJ time_NNT1 (_( for_IF me_PPIO1 )_) ._.</t>
  </si>
  <si>
    <t>I had a happy time. It was a happy time (for me).</t>
  </si>
  <si>
    <t>楽しい日々を過ごせた</t>
  </si>
  <si>
    <t>Having_VHG just_RR arrived_VVN ,_, I_PPIS1 feel_VV0 a_RR21 bit_RR22 uneasy_JJ ,_, but_CCB I_PPIS1 'll_VM do_VDI my_APPGE best_JJT ._.</t>
  </si>
  <si>
    <t>Having just arrived, I feel a bit uneasy, but I'll do my best.</t>
  </si>
  <si>
    <t>来たばかりでおろおろしていますが、がんばりたいと思います。</t>
  </si>
  <si>
    <t>That_DD1 cake_NN1 looked_VVD delicious_JJ ._.</t>
  </si>
  <si>
    <t>That cake looked delicious.</t>
  </si>
  <si>
    <t>そのケーキは見た目がとてもおいしそうだった</t>
  </si>
  <si>
    <t>The_AT car_NN1 picked_VVD up_RP speed_NN1 ._.</t>
  </si>
  <si>
    <t>The car picked up speed.</t>
  </si>
  <si>
    <t>スピードがあがった。</t>
  </si>
  <si>
    <t>I_PPIS1 went_VVD back_RP to_TO sleep_VVI and_CC overslept_NN1 ._.</t>
  </si>
  <si>
    <t>I went back to sleep and overslept.</t>
  </si>
  <si>
    <t>二度寝をしてしまった</t>
  </si>
  <si>
    <t>I_PPIS1 prayed_VVD for_IF my_APPGE whole_JJ family_NN1 to_TO have_VHI a_AT1 year_NNT1 of_IO good_JJ health_NN1 ._. 　I_PPIS1 prayed_VVD for_IF a_AT1 year_NNT1 of_IO good_JJ health_NN1 for_IF my_APPGE family_NN1 ._.</t>
  </si>
  <si>
    <t>I prayed for my whole family to have a year of good health. I prayed for a year of good health for my family.</t>
  </si>
  <si>
    <t>わたしは今年もみんな元気で過ごせますように、とお願いしました。</t>
  </si>
  <si>
    <t>I_PPIS1 grew_VVD up_RP mentally_RR too_RR ._.</t>
  </si>
  <si>
    <t xml:space="preserve"> 9.健康</t>
  </si>
  <si>
    <t>I grew up mentally too.</t>
  </si>
  <si>
    <t>精神面でも成長した。</t>
  </si>
  <si>
    <t>I_PPIS1 was_VBDZ sitting_VVG under_II the_AT kotatsu_NN1 all_DB the_AT time_NNT1 ._.</t>
  </si>
  <si>
    <t>I was sitting under the kotatsu all the time.</t>
  </si>
  <si>
    <t>なのでコタツにずっといました。</t>
  </si>
  <si>
    <t>Today_RT was_VBDZ just_RR a_AT1 typical_JJ day_NNT1 ._. 　Nothing_PN1 special_JJ happened_VVD today_RT ._.</t>
  </si>
  <si>
    <t>Today was just a typical day. Nothing special happened today.</t>
  </si>
  <si>
    <t>とくに毎日とあまりかわりなかった１日でした。</t>
  </si>
  <si>
    <t>That_DD1 restaurant_NN1 had_VHD a_AT1 Chinese_JJ buffet_NN1 ._. 　It_PPH1 was_VBDZ a_AT1 Chinese_JJ buffet_NN1 restaurant_NN1 ._.</t>
  </si>
  <si>
    <t>That restaurant had a Chinese buffet . It was a Chinese buffet restaurant.</t>
  </si>
  <si>
    <t>そのレストランは中華バイキングだった。</t>
  </si>
  <si>
    <t>It_PPH1 was_VBDZ hard_RR but_CCB proved_VVD (_( to_TO be_VBI )_) a_AT1 very_RG good_JJ experience._NNU ×become_VV0 a_AT1 good_JJ experience_NN1</t>
  </si>
  <si>
    <t>It was hard but proved (to be) a very good experience.×become a good experience</t>
  </si>
  <si>
    <t>それはとても難しかったけど良い経験となった。</t>
  </si>
  <si>
    <t>a_AT1 UFO_NN1 catcher_NN1 or_CC a_AT1 crane_NN1 machine_VV0</t>
  </si>
  <si>
    <t>a UFO catcher or a crane machine</t>
  </si>
  <si>
    <t>ＵＦＯキャッチャー</t>
  </si>
  <si>
    <t>The_AT temperature_NN1 in_II Nagano_NP1 was_VBDZ minus_II 10_MC degrees_NN2 centigrade_VV0 in_II the_AT morning_NNT1 ._. 　It_PPH1 was_VBDZ really_RR cold_JJ ._.</t>
  </si>
  <si>
    <t xml:space="preserve"> 8.天気・気候・地震</t>
  </si>
  <si>
    <t>The temperature in Nagano was minus 10 degrees centigrade in the morning. It was really cold.</t>
  </si>
  <si>
    <t>長野の朝の気温はー１０度くらいでとても寒かったです</t>
  </si>
  <si>
    <t>about_RG 24_MC point_NN1 5_MC centimeters_NN2 long_JJ</t>
  </si>
  <si>
    <t>about 24 point 5 centimeters long</t>
  </si>
  <si>
    <t>約２４・５cm.</t>
  </si>
  <si>
    <t>Thank_VV0 you_PPY very_RG much_DA1 for_IF your_APPGE cooperation_NN1 ._. 　Thanks_NN2 in_II advance_NN1 ._. 　(_( More_RGR commonly_RR in_II conversation_NN1 :_: Nice_JJ to_TO meet_VVI you_PPY ._. )_)</t>
  </si>
  <si>
    <t>Thank you very much for your cooperation. Thanks in advance. (More commonly in conversation: Nice to meet you.)</t>
  </si>
  <si>
    <t>どうぞよろしくおねがいします。</t>
  </si>
  <si>
    <t>I_PPIS1 've_VH0 been_VBN learning_VVG the_AT piano_NN1 for_IF nine_MC years_NNT2 ,_, from_II age_NN1 four_MC to_II thirteen_MC ._.</t>
  </si>
  <si>
    <t>I've been learning the piano for nine years, from age four to thirteen.</t>
  </si>
  <si>
    <t>わたしはピアノを４歳から１３歳までの９年間やっています。</t>
  </si>
  <si>
    <t>I_PPIS1 've_VH0 been_VBN told_VVN by_II my_APPGE friends_NN2 that_CST I_PPIS1 'm_VBM a_RR21 bit_RR22 strange_JJ ._.</t>
  </si>
  <si>
    <t>I've been told by my friends that I'm a bit strange.</t>
  </si>
  <si>
    <t>私の友達にはよく、「変わっている」と言われる。</t>
  </si>
  <si>
    <t>Thank_VV0 you_PPY very_RG much_RR (_( for_IF your_APPGE cooperation_NN1 )_) in_II advance_NN1 ._. 　Thanks_NN2 in_II advance_NN1 ._.</t>
  </si>
  <si>
    <t>Thank you very much (for your cooperation) in advance. Thanks in advance.</t>
  </si>
  <si>
    <t>これからもよろしくおねがいします。</t>
  </si>
  <si>
    <t>Thank_VV0 you_PPY very_RG much_RR (_( for_IF your_APPGE cooperation_NN1 )_) in_II advance_NN1 ._.</t>
  </si>
  <si>
    <t>Thank you very much (for your cooperation) in advance.</t>
  </si>
  <si>
    <t>これからどうぞ宜しくお願いします。</t>
  </si>
  <si>
    <t>I_PPIS1 went_VVD snowboarding_VVG ._.</t>
  </si>
  <si>
    <t>I went snowboarding.</t>
  </si>
  <si>
    <t>私はスノーボードをしました。</t>
  </si>
  <si>
    <t>My_APPGE mother_NN1 keeps_VVZ telling_VVG me_PPIO1 to_TO learn_VVI the_AT piano_NN1 ,_, but_CCB I_PPIS1 always_RR hesitate_VV0 to_TO do_VDI so_RR ._.</t>
  </si>
  <si>
    <t>My mother keeps telling me to learn the piano ,but I always hesitate to do so.</t>
  </si>
  <si>
    <t>僕の母はピアノをやれと言うが、ぼくはいつもためらう。</t>
  </si>
  <si>
    <t>I_PPIS1 've_VH0 never_RR skipped_VVN tennis_NN1 club_NN1 practice_NN1 ._.</t>
  </si>
  <si>
    <t>I've never skipped tennis club practice.</t>
  </si>
  <si>
    <t>私はテニス部を一度も休んだことはない。</t>
  </si>
  <si>
    <t>Thank_VV0 you_PPY for_IF bearing_VVG with_IW me_PPIO1 ._. 　Thank_VV0 you_PPY for_IF your_APPGE cooperation_NN1 in_II advance_NN1 ._.</t>
  </si>
  <si>
    <t>Thank you for bearing with me. Thank you for your cooperation in advance.</t>
  </si>
  <si>
    <t>こんな私ですがどうぞよろしく。</t>
  </si>
  <si>
    <t>We_PPIS2 have_VH0 a_AT1 game_NN1 soon_RR so_CS we_PPIS2 're_VBR practicing_VVG very_RG hard_RR ._.　We_PPIS2 have_VH0 a_AT1 game_NN1 coming_VVG up_RP (_( soon_RR )_) ,_, so_CS we_PPIS2 're_VBR practicing_VVG very_RG hard_RR ._.</t>
  </si>
  <si>
    <t>We have a game soon so we're practicing very hard. We have a game coming up (soon), so we're practicing very hard.</t>
  </si>
  <si>
    <t>私達はもうすぐ試合があるので、頑張って練習しています。</t>
  </si>
  <si>
    <t>But_CCB I_PPIS1 like_VV0 to_TO listen_VVI to_II music_NN1 ._.</t>
  </si>
  <si>
    <t>But I like to listen to music.</t>
  </si>
  <si>
    <t>けれども音楽を聞くのは好きだった。</t>
  </si>
  <si>
    <t>I_PPIS1 'm_VBM really_RR looking_VVG forward_RL to_II going_VVGK to_TO see_VVI the_AT movie_NN1 ._. 　I_PPIS1 'm_VBM looking_VVG forward_RL to_II seeing_VVG the_AT movie_NN1 ._.</t>
  </si>
  <si>
    <t>I'm really looking forward to going to see the movie. I'm looking forward to seeing the movie.</t>
  </si>
  <si>
    <t>とても映画を見に行くのを楽しみにしている。</t>
  </si>
  <si>
    <t>Let_VM21 's_VM22 be_VBI friends_NN2 ._.</t>
  </si>
  <si>
    <t>Let's be friends.</t>
  </si>
  <si>
    <t>これから仲良くお願いします。</t>
  </si>
  <si>
    <t>I_PPIS1 love_VV0 Dexter_NP1 's_GE Laboratory_NN1 on_II Cartoon_NN1 Network_NN1 ._.</t>
  </si>
  <si>
    <t>I love Dexter's Laboratory on Cartoon Network.</t>
  </si>
  <si>
    <t>私はカートゥーンネットワークのデクスターズラボが大好きです。</t>
  </si>
  <si>
    <t>All_DB the_AT members_NN2 of_IO Orange_JJ Range_NN1 are_VBR really_RR cool_JJ ._.</t>
  </si>
  <si>
    <t>All the members of Orange Range are really cool.</t>
  </si>
  <si>
    <t>オレンジレンジは全員カッコイイ人達です。</t>
  </si>
  <si>
    <t>I_PPIS1 like_VV0 Yamato_NN1 the_AT vocalist_NN1 of_IO Orange_JJ Range_NN1 ._.</t>
  </si>
  <si>
    <t>I like Yamato the vocalist of Orange Range.</t>
  </si>
  <si>
    <t>オレンジレンジの中ではボーカルの大和が好きです。</t>
  </si>
  <si>
    <t>Everyone_PN1 ,_, let_VM21 's_VM22 be_VBI friends_NN2 ._.</t>
  </si>
  <si>
    <t>Everyone, let's be friends.</t>
  </si>
  <si>
    <t>皆さん仲良くしてください。</t>
  </si>
  <si>
    <t>こんな僕ですがどうぞよろしく</t>
  </si>
  <si>
    <t>I_PPIS1 prefer_VV0 long_JJ distance_NN1 to_II short_JJ distance_NN1 running_NN1 ._.</t>
  </si>
  <si>
    <t>I prefer long distance to short distance running.</t>
  </si>
  <si>
    <t>私は短距離よりも長距離が好きです。</t>
  </si>
  <si>
    <t>My_APPGE house_NN1 is_VBZ far_RR away_II21 from_II22 my_APPGE school_NN1 ._.</t>
  </si>
  <si>
    <t>My house is far away from my school.</t>
  </si>
  <si>
    <t>私の家は、学校から遠いです。</t>
  </si>
  <si>
    <t>By_II all_DB means_NN play_VV0 tennis_NN1 ._.</t>
  </si>
  <si>
    <t>By all means play tennis.</t>
  </si>
  <si>
    <t>ぜひテニスをしてみてください</t>
  </si>
  <si>
    <t>ミステリー</t>
  </si>
  <si>
    <t>When_CS I_MC1 practice_NN1 at_II home_NN1 ,_, I_PPIS1 go_VV0 to_II the_AT park_NN1 near_II my_APPGE house_NN1 ._.</t>
  </si>
  <si>
    <t>When I practice at home, I go to the park near my house.</t>
  </si>
  <si>
    <t>家で練習をする時は近くの公園まで行きます</t>
  </si>
  <si>
    <t>I_PPIS1 am_VBM the_AT youngest_JJT (_( child_NN1 )_) in_II my_APPGE family_NN1 ._.</t>
  </si>
  <si>
    <t>I am the youngest (child) in my family.</t>
  </si>
  <si>
    <t>私は兄弟の中で一番若い</t>
  </si>
  <si>
    <t>I_PPIS1 have_VH0 more_DAR than_CSN 20_MC gashapon._NNU</t>
  </si>
  <si>
    <t>I have more than 20 gashapon.</t>
  </si>
  <si>
    <t>私はガチャポンを２０個以上持ってます。</t>
  </si>
  <si>
    <t>embroidery_NN1</t>
  </si>
  <si>
    <t>embroidery</t>
  </si>
  <si>
    <t>手芸</t>
  </si>
  <si>
    <t>Doll_NN1 's_GE Festival_NN1</t>
  </si>
  <si>
    <t>Doll's Festival</t>
  </si>
  <si>
    <t>ひな祭り</t>
  </si>
  <si>
    <t>Nice_JJ to_TO meet_VVI you_PPY ._.</t>
  </si>
  <si>
    <t>Nice to meet you.</t>
  </si>
  <si>
    <t>宜しくお願いします。</t>
  </si>
  <si>
    <t>仲良くしてください。</t>
  </si>
  <si>
    <t>I_PPIS1 always_RR listen_VV0 to_II Exile_NN1 ._. 　The_AT music_NN1 I_PPIS1 always_RR listen_VV0 to_II is_VBZ Exile_NN1 ._.</t>
  </si>
  <si>
    <t>I always listen to Exile. The music I always listen to is Exile.</t>
  </si>
  <si>
    <t>私がいつも聞いている音楽はexileです。</t>
  </si>
  <si>
    <t>If_CS you_PPY can_VM ,_, come_VV0 and_CC visit_VV0 Japan_NP1 at_RR21 least_RR22 once_RR ._. 　If_CS you_PPY can_VM ,_, come_VV0 and_CC visit_VV0 Japan_NP1 sometime_RT ._.</t>
  </si>
  <si>
    <t>If you can, come and visit Japan at least once. If you can, come and visit Japan sometime.</t>
  </si>
  <si>
    <t>もしよかったら、一度日本に来て見てください。</t>
  </si>
  <si>
    <t>Because_II21 of_II22 that_DD1 ,_, my_APPGE shoe_NN1 size_NN1 is_VBZ very_RG big_JJ ._.</t>
  </si>
  <si>
    <t>Because of that, my shoe size is very big.</t>
  </si>
  <si>
    <t>そのせいなのか足がとても大きいです。</t>
  </si>
  <si>
    <t>I_MC1 practice_NN1 basketball_NN1 almost_RR every_AT1 day_NNT1 ._.</t>
  </si>
  <si>
    <t>I practice basketball almost every day.</t>
  </si>
  <si>
    <t>私はほとんど毎日バスケを練習してます。</t>
  </si>
  <si>
    <t>I_PPIS1 'm_VBM a_RR21 bit_RR22 passive_JJ ._. 　I_PPIS1 'm_VBM rather_RG an_AT1 unassertive_JJ type_NN1 of_IO a_AT1 person_NN1 ._.</t>
  </si>
  <si>
    <t>I'm a bit passive. I'm rather an unassertive type of a person.</t>
  </si>
  <si>
    <t>私はやや消極的です。</t>
  </si>
  <si>
    <t>Nice_JJ to_TO meet_VVI you_PPY ._. 　I_PPIS1 look_VV0 forward_RL to_II working_VVG with_IW you_PPY ._.</t>
  </si>
  <si>
    <t>Nice to meet you. I look forward to working with you.</t>
  </si>
  <si>
    <t>これから先、宜しくお願いします。</t>
  </si>
  <si>
    <t>これから、どうぞ宜しくお願いします。</t>
  </si>
  <si>
    <t>Since_CS I_PPIS1 do_VD0 n't_XX know_VVI much_RR about_II Australia_NP1 ,_, please_RR tell_VV0 me_PPIO1 about_II the_AT lifestyle_NN1 of_IO Australian_JJ people_NN ._.</t>
  </si>
  <si>
    <t>Since I don't know much about Australia, please tell me about the lifestyle of Australian people.</t>
  </si>
  <si>
    <t>私はオーストラリアのことはよくしらないので、オーストラリアの人達の生活習慣などを教えてください。</t>
  </si>
  <si>
    <t>I_PPIS1 had_VHD an_AT1 accident_NN1 on_II my_APPGE sled_JJ and_CC broke_VVD a_AT1 bone_NN1 (_( in_II my_APPGE arm_NN1 )_) ._.</t>
  </si>
  <si>
    <t>I had an accident on my sled and broke a bone (in my arm).</t>
  </si>
  <si>
    <t>そりで事故を起こしてしまい骨折した。</t>
  </si>
  <si>
    <t>I_PPIS1 like_VV0 to_TO play_VVI video_NN1 games_NN2 but_CCB do_VD0 n't_XX play_VVI so_RG much_DA1 because_CS it_PPH1 's_VBZ bad_JJ for_IF my_APPGE eyes_NN2 ._.</t>
  </si>
  <si>
    <t>I like to play video games but don't play so much because it's bad for my eyes.</t>
  </si>
  <si>
    <t>私はゲームをするのが好きだけど、目が悪くなるのであまりしません。</t>
  </si>
  <si>
    <t>I_PPIS1 'm_VBM not_XX good_JJ at_II playing_VVG ball_NN1 games_NN2 ._. 　I_PPIS1 'm_VBM bad_JJ at_II ball_NN1 games_NN2 ._.</t>
  </si>
  <si>
    <t>I'm not good at playing ball games. I'm bad at ball games.</t>
  </si>
  <si>
    <t>私は球技が下手です。</t>
  </si>
  <si>
    <t>これからも仲良くして下さい。</t>
  </si>
  <si>
    <t>We_PPIS2 are_VBR preparing_VVG for_IF a_AT1 welcome_JJ ceremony_NN1 for_IF new_JJ students_NN2 ._.</t>
  </si>
  <si>
    <t>We are preparing for a welcome ceremony for new students.</t>
  </si>
  <si>
    <t>新入生歓迎会のために練習している</t>
  </si>
  <si>
    <t>We_PPIS2 have_VH0 some_DD more_DAR ._.</t>
  </si>
  <si>
    <t>We have some more.</t>
  </si>
  <si>
    <t>他にもたくさんあります。</t>
  </si>
  <si>
    <t>The_AT Ivory_NN1 Tower'_NP1 is_VBZ on_II TV_NN1 now_RT ._.</t>
  </si>
  <si>
    <t>The Ivory Tower' is on TV now.</t>
  </si>
  <si>
    <t>白い巨塔は今テレビでやっています。</t>
  </si>
  <si>
    <t>For_REX21 example_REX22 ,_, cherry_NN1 blossoms_NN2 ,_, lilies_NN2 of_IO the_AT valley_NN1 ,_, daffodils_NN2 ,_, violets_NN2 and_RR31 so_RR32 on_RR33 ._.</t>
  </si>
  <si>
    <t>For example, cherry blossoms, lilies of the valley, daffodils, violets and so on.</t>
  </si>
  <si>
    <t>たとえば、桜、すずらん、スイセン、すみれ等です。</t>
  </si>
  <si>
    <t>I_PPIS1 am_VBM also_RR trying_VVG my_APPGE best_RRT every_AT1 day_NNT1 to_TO get_VVI into_II the_AT team_NN1 in_II the_AT future_NN1 ._.</t>
  </si>
  <si>
    <t>I am also trying my best every day to get into the team in the future.</t>
  </si>
  <si>
    <t>ぼくも将来、そのチームに入ることを目指して、日々努力をしています。</t>
  </si>
  <si>
    <t>The_AT town_NN1 I_PPIS1 live_VV0 in_RP is_VBZ a_AT1 little_JJ bit_NN1 in_II the_AT countryside_NN1 ._.</t>
  </si>
  <si>
    <t>The town I live in is a little bit in the countryside.</t>
  </si>
  <si>
    <t>僕の住んでいる町は少し田舎です。</t>
  </si>
  <si>
    <t>In_II the_AT soccer_NN1 club_NN1 my_APPGE skills_NN2 are_VBR mid-level_JJ ._.</t>
  </si>
  <si>
    <t>In the soccer club my skills are mid-level.</t>
  </si>
  <si>
    <t>私はサッカー部の中で真ん中くらいのレベルです。</t>
  </si>
  <si>
    <t>His_APPGE style_NN1 of_IO play_NN1 is_VBZ attractive_JJ to_II many_DA2 people_NN ._.</t>
  </si>
  <si>
    <t>His style of play is attractive to many people.</t>
  </si>
  <si>
    <t>彼のプレイは人々を魅了する。</t>
  </si>
  <si>
    <t>仲良くしてください</t>
  </si>
  <si>
    <t>someone_PN1 who_PNQS cries_VVZ easily_RR</t>
  </si>
  <si>
    <t>someone who cries easily</t>
  </si>
  <si>
    <t>泣き虫</t>
  </si>
  <si>
    <t>He_PPHS1 is_VBZ dependent_JJ ._.</t>
  </si>
  <si>
    <t>He is dependent.</t>
  </si>
  <si>
    <t>甘えん坊</t>
  </si>
  <si>
    <t>The_AT battle_NN1 scene_NN1 of_IO the_AT film_NN1 has_VHZ a_AT1 strong_JJ sense_NN1 of_IO presence_NN1 ._. 　The_AT battle_NN1 scene_NN1 of_IO the_AT film_NN1 is_VBZ very_RG vivid_JJ ._.</t>
  </si>
  <si>
    <t>The battle scene of the fil has a strong sense of presence. The battle scene of the film is very vivid.</t>
  </si>
  <si>
    <t>臨場感がある</t>
  </si>
  <si>
    <t>This_DD1 is_VBZ the_AT most_RGT memorable_JJ experience_NN1 that_CST I_PPIS1 have_VH0 ever_RR had_VHN ._.</t>
  </si>
  <si>
    <t>This is the most memorable experience that I have ever had.</t>
  </si>
  <si>
    <t>このことはいつまでも一番の思い出になることでしょう。</t>
  </si>
  <si>
    <t>I_PPIS1 started_VVD learning_VVG the_AT violin_NN1 four_MC years_NNT2 ago_RA ._. 　I_PPIS1 have_VH0 been_VBN learning_VVG the_AT violin_NN1 for_IF four_MC years_NNT2 ._.</t>
  </si>
  <si>
    <t>I started learning the violin four years ago. I have been learning the violin for four years.</t>
  </si>
  <si>
    <t>私はバイオリンを４年前に始めました。</t>
  </si>
  <si>
    <t>On_II more_DAR thing_NN1</t>
  </si>
  <si>
    <t>On more thing</t>
  </si>
  <si>
    <t>最後に一言</t>
  </si>
  <si>
    <t>宜しくお願いします</t>
  </si>
  <si>
    <t>the_AT audience_NN1 burst_VVD out_RP laughing_VVG ._. 　burst_VV0 into_II laughter_NN1</t>
  </si>
  <si>
    <t>the audience burst out laughing. burst into laughter</t>
  </si>
  <si>
    <t>爆笑する</t>
  </si>
  <si>
    <t>gomoku_NN1 buckwheat_NN1 noodles_VVZ</t>
  </si>
  <si>
    <t>gomoku buckwheat noodles</t>
  </si>
  <si>
    <t>五目ソバ</t>
  </si>
  <si>
    <t>gomoku_NN1 fried_JJ rice_NN1</t>
  </si>
  <si>
    <t>gomoku fried rice</t>
  </si>
  <si>
    <t>五目チャーハン</t>
  </si>
  <si>
    <t>I_PPIS1 am_VBM performing_VVG manzai_NN2 in_II combination_NN1 with_IW my_APPGE partner_NN1 ._.</t>
  </si>
  <si>
    <t xml:space="preserve"> 3.仕事</t>
  </si>
  <si>
    <t>I am performing manzai in combination with my partner.</t>
  </si>
  <si>
    <t>コンビをくんで漫才をやっています。</t>
  </si>
  <si>
    <t>Scary_JJ ._.</t>
  </si>
  <si>
    <t>Scary.</t>
  </si>
  <si>
    <t>恐い</t>
  </si>
  <si>
    <t>quite_RG popular_JJ</t>
  </si>
  <si>
    <t>quite popular</t>
  </si>
  <si>
    <t>結構人気</t>
  </si>
  <si>
    <t>war_NN1</t>
  </si>
  <si>
    <t>war</t>
  </si>
  <si>
    <t>戦争</t>
  </si>
  <si>
    <t>Thank_VV0 you_PPY very_RG much_DA1 for_IF listening_VVG to_II me_PPIO1 ._.</t>
  </si>
  <si>
    <t>Thank you very much for listening to me.</t>
  </si>
  <si>
    <t>話を聞いてくれてありがとうございました。</t>
  </si>
  <si>
    <t>The_AT crow_NN1 tried_VVD to_TO attack_VVI me_PPIO1 again_RT and_CC again_RT ._.</t>
  </si>
  <si>
    <t>The crow tried to attack me again and again.</t>
  </si>
  <si>
    <t>カラスが何度体当たりしようとしてきたか。</t>
  </si>
  <si>
    <t>The_AT boy_NN1 jumped_VVD around_RP with_IW a_AT1 rucksack_NN1 on_II his_APPGE back_NN1 ._.</t>
  </si>
  <si>
    <t>The boy jumped around with a rucksack on his back.</t>
  </si>
  <si>
    <t>重いリュックをしょったまま飛びはねた。</t>
  </si>
  <si>
    <t>It_PPH1 takes_VVZ a_AT1 long_JJ time_NNT1 to_TO go_VVI to_II school_NN1</t>
  </si>
  <si>
    <t>It takes a long time to go to school</t>
  </si>
  <si>
    <t>学校に行くのに時間がかかる</t>
  </si>
  <si>
    <t>People_NN often_RR say_VV0 that_CST you_PPY are_VBR easygoing_JJ ._.</t>
  </si>
  <si>
    <t>People often say that you are easygoing.</t>
  </si>
  <si>
    <t>あなたってのんきねってとよく人に言われる。</t>
  </si>
  <si>
    <t>I_PPIS1 ca_VM n't_XX speak_VVI English_NN1 very_RG well_RR ,_, so_CS I_PPIS1 would_VM appreciate_VVI your_APPGE help_NN1 ._.</t>
  </si>
  <si>
    <t>I can't speak English very well, so I would appreciate your help.</t>
  </si>
  <si>
    <t>こんな私で英語もちゃんとは話せないこともありますが、これからよろしくお願いします。</t>
  </si>
  <si>
    <t>Two_MC or_CC three_MC times_NNT2 a_AT1 year_NNT1 I_PPIS1 give_VV0 my_APPGE friends_NN2 something_PN1 made_VVD of_IO beads_NN2 as_II a_AT1 present_NN1 ._.</t>
  </si>
  <si>
    <t>Two or three times a year I give my friends something made of beads as a present.</t>
  </si>
  <si>
    <t>１年に２，３度、ビーズで作った何かを友達にプレゼントしている。</t>
  </si>
  <si>
    <t>I_PPIS1 want_VV0 to_TO try_VVI hard_JJ to_TO be_VBI better_RRR ._.</t>
  </si>
  <si>
    <t>I want to try hard to be better.</t>
  </si>
  <si>
    <t>上手になるようにがんばりたい</t>
  </si>
  <si>
    <t>My_APPGE hobby_NN1 is_VBZ making_VVG various_JJ things_NN2 made_VVN of_IO beads_NN2 ._.</t>
  </si>
  <si>
    <t>My hobby is making various things made of beads.</t>
  </si>
  <si>
    <t>私の趣味は、ビーズでいろいろなものを作ることです。</t>
  </si>
  <si>
    <t>Of_RR21 course_RR22 I_PPIS1 went_VVD skiing_NN1 during_II the_AT last_MD winter_NNT1 vacation_NN1 ._.</t>
  </si>
  <si>
    <t>Of course I went skiing during the last winter vacation.</t>
  </si>
  <si>
    <t>もちろん、この前の冬休みにもスキーへ行きました。</t>
  </si>
  <si>
    <t>Yokohama_NP1 is_VBZ a_AT1 city_NN1 with_IW many_DA2 foreign_JJ people_NN ._.</t>
  </si>
  <si>
    <t>Yokohama is a city with many foreign people.</t>
  </si>
  <si>
    <t>横浜は外国人がたくさんいる都市です。</t>
  </si>
  <si>
    <t>also_RR A_ZZ1 and_CC B._NP1</t>
  </si>
  <si>
    <t>also A and B.</t>
  </si>
  <si>
    <t>「ほかには、～と～です」。</t>
  </si>
  <si>
    <t xml:space="preserve"> There_EX are_VBR people_NN from_II various_JJ countries_NN2 in_II the_AT Boy_NN1 Scouts_NN2 and_CC they_PPHS2 teach_VV0 me_PPIO1 various_JJ things_NN2 about_II their_APPGE countries_NN2 ._.</t>
  </si>
  <si>
    <t>There are people from various countries in the Boy Scouts and they teach me various things about their countries.</t>
  </si>
  <si>
    <t>ボーイスカウトではいろいろな国の友達がいて、その子達にその国のことをいろいろ教えてもらう。</t>
  </si>
  <si>
    <t>仲良くして下さい！</t>
  </si>
  <si>
    <t>The_AT good_JJ thing_NN1 about_II poetry_NN1 is_VBZ that_CST you_PPY can_VM write_VVI what_DDQ you_PPY think_VV0 ._.</t>
  </si>
  <si>
    <t>The good thing about poetry is that you can write what you think.</t>
  </si>
  <si>
    <t>思ったことを自由に書けるところが、詩のいいところです。（長所です）</t>
  </si>
  <si>
    <t>I_PPIS1 started_VVD learning_NN1 (_( the_AT )_) piano_NN1 from_II the_AT second_MD semester_NN1 of_IO last_MD year_NNT1 ._.</t>
  </si>
  <si>
    <t>I started learning (the) piano from the second semester of last year.</t>
  </si>
  <si>
    <t>昨年の２学期からピアノを始めました。</t>
  </si>
  <si>
    <t>My_APPGE personality_NN1 is_VBZ self-centered_JJ ,_, but_CCB I_PPIS1 'll_VM do_VDI my_APPGE best_JJT ._.</t>
  </si>
  <si>
    <t>My personality is self-centered, but I'll do my best.</t>
  </si>
  <si>
    <t>私は自分勝手な性格ですが、色々と頑張ります。</t>
  </si>
  <si>
    <t>Please_RR feel_VV0 free_JJ to_TO ask_VVI whatever_DDQV you_PPY like_VV0 ._. 　/_FO Please_RR feel_VV0 free_JJ to_TO ask_VVI whenever_RRQV you_PPY like_VV0 ._.</t>
  </si>
  <si>
    <t>Please feel free to ask whatever you like. / Please feel free to ask whenever you like.</t>
  </si>
  <si>
    <t>私にどんどん話しかけてください。</t>
  </si>
  <si>
    <t>I_PPIS1 play_VV0 badminton_NN1 with_IW my_APPGE friends_NN2 during_II lunch_NN1 break_NN1 ._.</t>
  </si>
  <si>
    <t>I play badminton with my friends during lunch break.</t>
  </si>
  <si>
    <t>昼休みはたいてい友達とバトミントンをしている。</t>
  </si>
  <si>
    <t>The_AT kinds_NN2 of_IO dog_NN1 I_PPIS1 want_VV0 to_TO have_VHI are_VBR Chihuahua_NP1 and_CC papillon_NN1 ._.</t>
  </si>
  <si>
    <t>The kinds of dog I want to have are Chihuahua and papillon.</t>
  </si>
  <si>
    <t>飼いたい犬の犬種はチワワとパピヨン。</t>
  </si>
  <si>
    <t>Nice_JJ to_TO meet_VVI you_PPY !_!</t>
  </si>
  <si>
    <t>Nice to meet you!</t>
  </si>
  <si>
    <t>これからもよろく！</t>
  </si>
  <si>
    <t>Except_II21 for_II22 me_PPIO1 ,_, my_APPGE family_NN1 speaks_VVZ Chinese_JJ very_RG well_RR ._.</t>
  </si>
  <si>
    <t>Except for me, my family speaks Chinese very well.</t>
  </si>
  <si>
    <t>僕以外の家族はとても中国語を上手に話せます。</t>
  </si>
  <si>
    <t>I_PPIS1 was_VBDZ n't_XX yet_RR born_VVN ,_, so_CS I_PPIS1 was_VBDZ n't_XX in_II China_NP1 ._.</t>
  </si>
  <si>
    <t>I wasn't yet born, so I wasn't in China.</t>
  </si>
  <si>
    <t>僕はまだ産まれていなかったので、中国にいませんでした。</t>
  </si>
  <si>
    <t>Recent_JJ American_JJ films_NN2 are_VBR not_XX interesting_JJ because_CS they_PPHS2 use_VV0 so_RG many_DA2 computer_NN1 graphics_NN ._.</t>
  </si>
  <si>
    <t>Recent American films are not interesting because they use so many computer graphics.</t>
  </si>
  <si>
    <t>最近アメリカ映画はCGばかりでつまらない。</t>
  </si>
  <si>
    <t>People_NN often_RR say_VV0 that_CST I_PPIS1 am_VBM funny_JJ ._.</t>
  </si>
  <si>
    <t>People often say that I am funny.</t>
  </si>
  <si>
    <t>私はよく面白いといわれます。</t>
  </si>
  <si>
    <t>Taking_VVG care_NN1 of_IO a_AT1 dog_NN1 is_VBZ a_AT1 big_JJ job_NN1 ._.</t>
  </si>
  <si>
    <t>Taking care of a dog is a big job.</t>
  </si>
  <si>
    <t>犬を世話するのが大変です。</t>
  </si>
  <si>
    <t>take_VV0 a_AT1 print_NN1 club_NN1 photo_NN1</t>
  </si>
  <si>
    <t>take a print club photo</t>
  </si>
  <si>
    <t>The_AT dog_NN1 was_VBDZ lazing_VVG in_II the_AT sun_NN1 ._.</t>
  </si>
  <si>
    <t>The dog was lazing in the sun.</t>
  </si>
  <si>
    <t>犬をひなたぼっこをさせていた。</t>
  </si>
  <si>
    <t>If_CS you_PPY like_VV0 ,_, please_RR com_VV0 to_TO see_VVI my_APPGE show_NN1 some_DD time_NNT1 ._.</t>
  </si>
  <si>
    <t>If you like, please com to see my show some time.</t>
  </si>
  <si>
    <t>よかったらいつか私の舞台を見に来てください。</t>
  </si>
  <si>
    <t>Therefore_RR I_PPIS1 'm_VBM always_RR looking_VVG forward_RL to_II having_VHG fun_NN1 with_IW you_PPY ._.</t>
  </si>
  <si>
    <t>Therefore I'm always looking forward to having fun with you.</t>
  </si>
  <si>
    <t>だから私はいつも遊びに行くのがすごく楽しみです。</t>
  </si>
  <si>
    <t>I_PPIS1 am_VBM very_RG happy_JJ to_TO be_VBI able_JK to_TO talk_VVI in_II English_NN1 here_RL ._.</t>
  </si>
  <si>
    <t>I am very happy to be able to talk in English here.</t>
  </si>
  <si>
    <t>私はここで英語を話すことができて大変嬉しいです。</t>
  </si>
  <si>
    <t>That_DD1 was_VBDZ named_VVN after_II rhythmic_JJ gymnastics_NN2 ._.</t>
  </si>
  <si>
    <t>That was named after rhythmic gymnastics.</t>
  </si>
  <si>
    <t>それは、新体操にちなんで名づけた。</t>
  </si>
  <si>
    <t>I_PPIS1 like_VV0 bright_JJ and_CC beautiful_JJ colors_NN2 like_II flowers_NN2 ._.</t>
  </si>
  <si>
    <t>I like bright and beautiful colors like flowers.</t>
  </si>
  <si>
    <t>花のように明るくきれいな色が好き。</t>
  </si>
  <si>
    <t>There_EX are_VBR few_DA2 Japanese_NN1 who_PNQS do_VD0 n't_XX know_VVI about_II sushi_NN2 ._.</t>
  </si>
  <si>
    <t>There are few Japanese who don't know about sushi.</t>
  </si>
  <si>
    <t>寿司を知らない日本人はほとんどいない。</t>
  </si>
  <si>
    <t>I_PPIS1 joined_VVD the_AT queue_NN1 ._.</t>
  </si>
  <si>
    <t>I joined the queue.</t>
  </si>
  <si>
    <t>行列に並んだ</t>
  </si>
  <si>
    <t>The_AT Ota_NP1 River_NNL1 divides_VVZ into_II seven_MC rivers_NN2 that_CST flow_NN1 through_II the_AT city_NN1 ._.</t>
  </si>
  <si>
    <t>The Ota River divides into seven rivers that flow through the city.</t>
  </si>
  <si>
    <t>太田川が分かれて７つの川になって市内を流れている。</t>
  </si>
  <si>
    <t>Because_CS the_AT road_NN1 to_II the_AT museum_NN1 is_VBZ a_AT1 steep_JJ mountain_NN1 road_NN1 ,_, my_APPGE ears_NN2 ache_VV0 from_II the_AT atmospheric_JJ pressure_NN1 ._.</t>
  </si>
  <si>
    <t>Because the road to the museum is a steep mountain road, my ears ache from the atmospheric pressure.</t>
  </si>
  <si>
    <t>その美術館までの道のりは急な山道なので、私は気圧で耳が痛くなりました。</t>
  </si>
  <si>
    <t>I_PPIS1 got_VVD some_DD unforgettable_JJ memories_NN2 ._.</t>
  </si>
  <si>
    <t>I got some unforgettable memories.</t>
  </si>
  <si>
    <t>心に残る思い出ができた。</t>
  </si>
  <si>
    <t>I_PPIS1 did_VDD n't_XX like_VVI the_AT ending_NN1 of_IO the_AT movie_NN1 ,_, but_CCB it_PPH1 was_VBDZ funny_JJ ._.  /_FO It_PPH1 made_VVD me_PPIO1 laugh_NN1 ._.</t>
  </si>
  <si>
    <t>I didn't like the ending of the movie, but it was funny. / It made me laugh.</t>
  </si>
  <si>
    <t>その映画のラストは気に入らなかったが、とても笑える映画でした。</t>
  </si>
  <si>
    <t>I_PPIS1 would_VM like_VVI to_TO do_VDI my_APPGE best_JJT to_TO improve_VVI my_APPGE best_JJT time_NNT1 ._.</t>
  </si>
  <si>
    <t>I would like to do my best to improve my best time.</t>
  </si>
  <si>
    <t>自己ベストを更新できるようにがんばりたいです。</t>
  </si>
  <si>
    <t>There_EX were_VBDR a_AT1 lot_NN1 of_IO stalls_NN2 on_II both_DB2 sides_NN2 of_IO the_AT street_NN1 ._.  The_AT street_NN1 was_VBDZ lined_VVN with_IW stalls_NN2 ._.</t>
  </si>
  <si>
    <t>There were a lot of stalls on both sides of the street. The street was lined with stalls.</t>
  </si>
  <si>
    <t>屋台がたくさんならんでいた。</t>
  </si>
  <si>
    <t>Both_RR adults_NN2 and_CC children_NN2 join_VV0 the_AT festival_NN1 and_CC compete_VV0 with_IW each_PPX221 other_PPX222 in_II displaying_VVG their_APPGE skills_NN2 ._.</t>
  </si>
  <si>
    <t>Both adults and children join the festival and compete with each other in displaying their skills.</t>
  </si>
  <si>
    <t>大人から子供まで参加するお祭りで、みんなで技の上手さを競い合います。</t>
  </si>
  <si>
    <t>So_RR I_PPIS1 think_VV0 it_PPH1 was_VBDZ a_AT1 good_JJ thing_NN1 that_CST I_PPIS1 went_VVD there_RL ._.</t>
  </si>
  <si>
    <t>So I think it was a good thing that I went there.</t>
  </si>
  <si>
    <t>なので私はそこに行ってよかったと思います。</t>
  </si>
  <si>
    <t>That_DD1 day_NNT1 was_VBDZ very_RG hot_JJ ,_, so_CS I_PPIS1 felt_VVD cold_JJ ice_NN1 cream_NN1 was_VBDZ even_RR more_RGR delicious_JJ ._.</t>
  </si>
  <si>
    <t>That day was very hot, so I felt cold ice cream was even more delicious.</t>
  </si>
  <si>
    <t>その日はとても暑かったので、冷たいアイスクリームは余計に美味しく感じられた。</t>
  </si>
  <si>
    <t>You_PPY ca_VM n't_XX see_VVI it_PPH1 again_RT ._.  /_FO It_PPH1 ca_VM n't_XX be_VBI seen_VVN again_RT ._.</t>
  </si>
  <si>
    <t>You can't see it again. / It can't be seen again.</t>
  </si>
  <si>
    <t>二度と見れない</t>
  </si>
  <si>
    <t>My_APPGE grandmother_NN1 's_GE legs_NN2 are_VBR bad_JJ so_CS we_PPIS2 took_VVD her_PPHO1 around_II the_AT zoo_NN1 in_II a_AT1 rented_JJ wheelchair_NN1 ._.</t>
  </si>
  <si>
    <t>My grandmother's legs are bad so we took her around the zoo in a rented wheelchair.</t>
  </si>
  <si>
    <t>私の祖母は足が悪いので車椅子を借りて動物園を回りました。</t>
  </si>
  <si>
    <t>It_PPH1 's_VBZ uniquely_RR Japanese_JJ ._.  It_PPH1 's_VBZ unique_JJ to_II Japan_NP1 ._.  Natto_NN1 is_VBZ unique_JJ to_II Japan_NP1 ._.</t>
  </si>
  <si>
    <t>It's uniquely Japanese. It's unique to Japan. Natto is unique to Japan.</t>
  </si>
  <si>
    <t>日本独特です。</t>
  </si>
  <si>
    <t>Next_MD time_NNT1 I_PPIS1 go_VV0 ,_, I_PPIS1 want_VV0 to_TO visit_VVI Shiretoko_NN1 ._.</t>
  </si>
  <si>
    <t>Next time I go, I want to visit Shiretoko.</t>
  </si>
  <si>
    <t>また行って今度は知床へ行ってみたい。</t>
  </si>
  <si>
    <t>I_PPIS1 rediscovered_VVD the_AT vastness_NN1 of_IO nature_NN1 ._.</t>
  </si>
  <si>
    <t>I rediscovered the vastness of nature.</t>
  </si>
  <si>
    <t>自然の大きさを改めて感じた。</t>
  </si>
  <si>
    <t>I_PPIS1 was_VBDZ watching_VVG two_MC TV_NN1 programs_NN2 at_II the_AT same_DA time_NNT1 ._.  /_FO I_ZZ1 was_VBDZ watching_VVG two_MC TV_NN1 programs_NN2 in_II parallel_NN1</t>
  </si>
  <si>
    <t>高校</t>
  </si>
  <si>
    <t>I was watching two TV programs at the same time. / I was watching two TV programs in parallel</t>
  </si>
  <si>
    <t>２つのテレビ番組を平行して見ていた</t>
  </si>
  <si>
    <t>in_BCL21 order_BCL22 to_TO watch_VVI my_APPGE favorite_JJ singer_NN1</t>
  </si>
  <si>
    <t>in order to watch my favorite singer</t>
  </si>
  <si>
    <t>好きな歌手を見るために</t>
  </si>
  <si>
    <t>Why_RRQ did_VDD you_PPY go_VVI and_CC see_VVI the_AT volleyball_NN1 game_NN1 ,_, Haruko_NP1 ?_?  Because_CS a_AT1 childhood_NN1 friend_NN1 was_VBDZ playing_VVG in_II the_AT game_NN1 ._.</t>
  </si>
  <si>
    <t>Why did you go and see the volleyball game, Haruko? Because a childhood friend was playing in the game.</t>
  </si>
  <si>
    <t>晴子、バレーにどうして行ったの？という質問に対して→幼馴染が出場しているから。（と言えなかった）</t>
  </si>
  <si>
    <t>Except_CS my_APPGE big_JJ sister_NN1 ,_, all_DB of_IO my_APPGE family_NN1 ate_VVD 'toshikoshi_NN2 udon'_VV0 ._.</t>
  </si>
  <si>
    <t>Except my big sister, all of my family ate 'toshikoshi udon'.</t>
  </si>
  <si>
    <t>姉を除いた家族全員で年越しうどんを食べました。</t>
  </si>
  <si>
    <t>Because_CS I_PPIS1 ate_VVD too_RG much_DA1 ,_, I_PPIS1 had_VHD indigestion_NN1 ._.</t>
  </si>
  <si>
    <t>Because I ate too much, I had indigestion.</t>
  </si>
  <si>
    <t>食べ過ぎて胃がもたれた。</t>
  </si>
  <si>
    <t>I_PPIS1 missed_VVD the_AT bus_NN1 because_CS I_PPIS1 fell_VVD asleep_JJ on_II the_AT train_NN1 ._.</t>
  </si>
  <si>
    <t>I missed the bus because I fell asleep on the train.</t>
  </si>
  <si>
    <t>電車で寝過ごして終バスを逃がした。</t>
  </si>
  <si>
    <t>What_DDQ was_VBDZ the_AT story_NN1 about_II ?_?</t>
  </si>
  <si>
    <t>What was the story about?</t>
  </si>
  <si>
    <t>話の内容はどうだった？</t>
  </si>
  <si>
    <t>I_PPIS1 received_VVD a_AT1 lot_NN1 of_IO gift_NN1 money_NN1 ._.</t>
  </si>
  <si>
    <t>I received a lot of gift money.</t>
  </si>
  <si>
    <t>お年玉をたくさんもらった。</t>
  </si>
  <si>
    <t>I_PPIS1 filled_VVD up_RP on_II New_JJ Year_NNT1 's_GE food_NN1 ._.</t>
  </si>
  <si>
    <t>I filled up on New Year's food.</t>
  </si>
  <si>
    <t>おせち料理をお腹いっぱい食べた。</t>
  </si>
  <si>
    <t>I_PPIS1 bought_VVD a_AT1 lot_NN1 of_IO clothes_NN2 ._.</t>
  </si>
  <si>
    <t>I bought a lot of clothes.</t>
  </si>
  <si>
    <t>洋服をいっぱい買った。</t>
  </si>
  <si>
    <t>I_PPIS1 worked_VVD part-time_JJ for_IF the_AT first_MD time_NNT1 ._.</t>
  </si>
  <si>
    <t>I worked part-time for the first time.</t>
  </si>
  <si>
    <t>はじめてバイトをした。</t>
  </si>
  <si>
    <t>kind_RR21 of_RR22 flavor_VV0</t>
  </si>
  <si>
    <t>kind of flavor</t>
  </si>
  <si>
    <t>味付け</t>
  </si>
  <si>
    <t>I_PPIS1 did_VDD n't_XX know_VVI which_DDQ preposition_NN1 to_TO use_VVI ._.</t>
  </si>
  <si>
    <t>I didn't know which preposition to use.</t>
  </si>
  <si>
    <t>どの前置詞を使えば良いか分からなかった。</t>
  </si>
  <si>
    <t>How_RGQ long_RR did_VDD you_PPY study_VVI ?_?</t>
  </si>
  <si>
    <t>How long did you study?</t>
  </si>
  <si>
    <t>どれくらい～した？</t>
  </si>
  <si>
    <t>Who_PNQS was_VBDZ the_AT best_JJT singer_NN1 ?_?</t>
  </si>
  <si>
    <t>Who was the best singer?</t>
  </si>
  <si>
    <t>一番良かった歌手は？</t>
  </si>
  <si>
    <t>Who_PNQS came_VVD to_TO see_VVI ?_?</t>
  </si>
  <si>
    <t>Who came to see?</t>
  </si>
  <si>
    <t>誰が見に来たの？</t>
  </si>
  <si>
    <t>他になにしたか？</t>
  </si>
  <si>
    <t>I_PPIS1 took_VVD a_AT1 hot_JJ spring_NN1 bath_NN1 ,_, but_CCB except_II21 for_II22 that_DD1 ,_, I_PPIS1 did_VDD nothing_PN1 but_CS sleep_VVI ._.</t>
  </si>
  <si>
    <t>I took a hot spring bath, but except for that, I did nothing but sleep.</t>
  </si>
  <si>
    <t>箱根で温泉に入ったけどそれ以外は寝ててなにもしていない。</t>
  </si>
  <si>
    <t>How_RGQ much_DA1 did_VDD you_PPY eat_VVI ?_?</t>
  </si>
  <si>
    <t>How much did you eat?</t>
  </si>
  <si>
    <t>どれくらい食べたの？</t>
  </si>
  <si>
    <t>I_PPIS1 was_VBDZ eating_VVG soba_NN1 noodles_VVZ at_II the_AT turn_NN1 of_IO the_AT year_NNT1 ._.</t>
  </si>
  <si>
    <t>I was eating soba noodles at the turn of the year.</t>
  </si>
  <si>
    <t>年越しそばをたべてる時、大晦日から元旦になった。</t>
  </si>
  <si>
    <t>After_II watching_VVG the_AT "_" kohaku_NN1 "_" song_NN1 contest_NN1 ,_, I_PPIS1 watched_VVD anime_NN1 until_II morning_NNT1 ._.</t>
  </si>
  <si>
    <t>After watching the "kohaku" song contest, I watched anime until morning.</t>
  </si>
  <si>
    <t>紅白見た後にアニメを見ていた（朝まで）</t>
  </si>
  <si>
    <t>five_MC days_NNT2 and_CC four_MC nights_NNT2</t>
  </si>
  <si>
    <t>five days and four nights</t>
  </si>
  <si>
    <t>４泊５日</t>
  </si>
  <si>
    <t>driving_JJ license_NN1 /_FO driver_NN1 's_GE license_NN1</t>
  </si>
  <si>
    <t>driving license / driver's license</t>
  </si>
  <si>
    <t>車の免許</t>
  </si>
  <si>
    <t>Whose_DDQGE live_JJ concert_NN1 did_VDD you_PPY go_VVI to_II ?_?</t>
  </si>
  <si>
    <t>Whose live concert did you go to?</t>
  </si>
  <si>
    <t>誰のライブに参加したか</t>
  </si>
  <si>
    <t>seven_MC hundred_NNO yen_NN</t>
  </si>
  <si>
    <t>seven hundred yen</t>
  </si>
  <si>
    <t>７００円</t>
  </si>
  <si>
    <t>The_AT concert_NN1 was_VBDZ held_VVN by_II the_AT concert_NN1 masters_NN2 from_II all_DB the_AT bands_NN2 ._.</t>
  </si>
  <si>
    <t>The concert was held by the concert masters from all the bands.</t>
  </si>
  <si>
    <t>そのコンサートは、各楽団から、コンサートマスターが集まって、おこなったコンサートでした。</t>
  </si>
  <si>
    <t>tidy_VV0 my_APPGE room_NN1 /_FO clean_VV0 my_APPGE room_NN1</t>
  </si>
  <si>
    <t>tidy my room / clean my room</t>
  </si>
  <si>
    <t>部屋をかたづける</t>
  </si>
  <si>
    <t>Who_PNQS did_VDD you_PPY go_VVI with_IW ?_?</t>
  </si>
  <si>
    <t>Who did you go with?</t>
  </si>
  <si>
    <t>そのとき誰と一緒だったの？</t>
  </si>
  <si>
    <t>How_RGQ much_DA1 is_VBZ the_AT pay_NN1 per_II hour_NNT1 ?_?</t>
  </si>
  <si>
    <t>How much is the pay per hour?</t>
  </si>
  <si>
    <t>時給はいくら？</t>
  </si>
  <si>
    <t>お葬式にいった</t>
  </si>
  <si>
    <t>I_PPIS1 ate_VVD New_JJ Year_NNT1 's_GE dishes_NN2 ._.</t>
  </si>
  <si>
    <t>I ate New Year's dishes.</t>
  </si>
  <si>
    <t>おせちを食べた</t>
  </si>
  <si>
    <t>My_APPGE bicycle_NN1 had_VHD a_AT1 puncture_NN1 ._.</t>
  </si>
  <si>
    <t>My bicycle had a puncture.</t>
  </si>
  <si>
    <t>自転車がパンクした</t>
  </si>
  <si>
    <t>I_PPIS1 went_VVD to_II the_AT Ninth_MD Symphony_NN1 performed_VVN by_II the_AT NHK_NP1 orchestra_NN1 ._.</t>
  </si>
  <si>
    <t>I went to the Ninth Symphony performed by the NHK orchestra.</t>
  </si>
  <si>
    <t>Ｎ響の第九演奏会を聴きに行った</t>
  </si>
  <si>
    <t>他には何をしたのか？</t>
  </si>
  <si>
    <t>the_AT first_MD dream_NN1 of_IO the_AT year_NNT1</t>
  </si>
  <si>
    <t>the first dream of the year</t>
  </si>
  <si>
    <t>「初夢」</t>
  </si>
  <si>
    <t>What_DDQ kind_NN1 of_IO transportation_NN1 did_VDD you_PPY use_VVI for_IF your_APPGE trip_NN1 of_IO six_MC days_NNT2 and_CC five_MC nights_NNT2 ?_? /_FO How_RRQ did_VDD you_PPY get_VVI around_RP on_II your_APPGE trip_NN1 ?_?</t>
  </si>
  <si>
    <t>What kind of transportation did you use for your trip of six days and five nights? / How did you get around on your trip?</t>
  </si>
  <si>
    <t>5泊６日 どのような手段で行ったのか。（疑問形）</t>
  </si>
  <si>
    <t>How_RGQ much_RR (_( do_VD0 you_PPY get_VVI )_) per_II hour_NNT1 ?_?</t>
  </si>
  <si>
    <t>How much (do you get) per hour?</t>
  </si>
  <si>
    <t>時給いくら</t>
  </si>
  <si>
    <t>How_RGQ much_RR (_( do_VD0 you_PPY get_VVI )_) per_II hour_NNT1 ?_? /_FO How_RGQ much_DA1 is_VBZ the_AT hourly_JJ pay_NN1 ?_?</t>
  </si>
  <si>
    <t>How much (do you get) per hour? / How much is the hourly pay?</t>
  </si>
  <si>
    <t>Where_RRQ was_VBDZ the_AT lost_JJ item_NN1 returned_VVN ?_?</t>
  </si>
  <si>
    <t>Where was the lost item returned?</t>
  </si>
  <si>
    <t>どこに届けられたの？（物を）</t>
  </si>
  <si>
    <t>My_APPGE friend_NN1 came_VVD to_TO stay_VVI at_II my_APPGE house_NN1 and_CC we_PPIS2 saw_VVD in_II the_AT New_JJ Year_NNT1 together_RL ._.</t>
  </si>
  <si>
    <t>My friend came to stay at my house and we saw in the New Year together.</t>
  </si>
  <si>
    <t>私の家に友達が泊まりに来て、一緒に年越しをした。</t>
  </si>
  <si>
    <t>How_RGQ long_RR did_VDD it_PPH1 take_VVI you_PPY to_TO get_VVI there_RL ?_?</t>
  </si>
  <si>
    <t>How long did it take you to get there?</t>
  </si>
  <si>
    <t>そこに行くのにかかった時間は、どれくらいですか？</t>
  </si>
  <si>
    <t>Who_PNQS did_VDD you_PPY go_VVI there_RL with_IW ?_?</t>
  </si>
  <si>
    <t>Who did you go there with?</t>
  </si>
  <si>
    <t>誰と一緒に行ったのか。</t>
  </si>
  <si>
    <t>My_APPGE fortune_NN1 slip_NN1 said_VVD "_" happiness_NN1 "_" ._.</t>
  </si>
  <si>
    <t>My fortune slip said "happiness".</t>
  </si>
  <si>
    <t>おみくじの結果が「吉」だった。</t>
  </si>
  <si>
    <t>他になにかした？</t>
  </si>
  <si>
    <t>What_DDQ kind_NN1 of_IO transportation_NN1 (_( did_VDD you_PPY use_VVI )_) ?_?</t>
  </si>
  <si>
    <t>What kind of transportation (did you use)?</t>
  </si>
  <si>
    <t>交通手段は？</t>
  </si>
  <si>
    <t>On_II January_NPM1 3_MC we_PPIS2 went_VVD to_II the_AT theater_NN1 to_TO see_VVI Romeo_NP1 and_CC Juliet_NP1 ._.</t>
  </si>
  <si>
    <t>On January 3 we went to the theater to see Romeo and Juliet.</t>
  </si>
  <si>
    <t>１月３日に「ロミオとジュリエット」の舞台を観に行った。</t>
  </si>
  <si>
    <t>What_DDQ TV_NN1 program_NN1 did_VDD you_PPY watch_VVI ?_?</t>
  </si>
  <si>
    <t>What TV program did you watch?</t>
  </si>
  <si>
    <t>どんな番組を見ましたか？</t>
  </si>
  <si>
    <t>When_CS we_PPIS2 visited_VVD the_AT shrine_NN1 on_II New_JJ year_NNT1 's_GE Day_NNT1 ,_, we_PPIS2 came_VVD home_RL without_IW eating_VVG anything_PN1 ._. We_PPIS2 stayed_VVD at_II the_AT shrine_NN1 for_IF an_AT1 hour_NNT1 ._.</t>
  </si>
  <si>
    <t>When we visited the shrine on New year's Day, we came home without eating anything. We stayed at the shrine for an hour.</t>
  </si>
  <si>
    <t>初詣に行った時、何も食べずに帰った。神社に１時間滞在した。</t>
  </si>
  <si>
    <t>そこに行くまでに、どれくらい時間がかかったのか。</t>
  </si>
  <si>
    <t>From_II when_RRQ to_II when_RRQ did_VDD you_PPY go_VVI ?_?</t>
  </si>
  <si>
    <t>From when to when did you go?</t>
  </si>
  <si>
    <t>いつからいつまで行ったのか。</t>
  </si>
  <si>
    <t>special_JJ New_JJ Year_NNT1 's_GE food_NN1</t>
  </si>
  <si>
    <t>special New Year's food</t>
  </si>
  <si>
    <t>「お節」は「osechi」で良いんでしょうか？</t>
  </si>
  <si>
    <t>What_DDQ did_VDD you_PPY do_VDI to_TO see_VVI in_II the_AT New_JJ Year_NNT1 ?_?  Nothing_PN1 special_JJ ._.  /_FO Nothing_PN1 in_RR21 particular_RR22 ._.</t>
  </si>
  <si>
    <t>What did you do to see in the New Year? Nothing special. / Nothing in particular.</t>
  </si>
  <si>
    <t>年越しの瞬間は何をしてたの？特に何もしなかった。</t>
  </si>
  <si>
    <t>I_PPIS1 strongly_RR recommend_VV0 this_DD1 ._.</t>
  </si>
  <si>
    <t>I strongly recommend this.</t>
  </si>
  <si>
    <t>それはとてもオススメです。</t>
  </si>
  <si>
    <t>oopa_NN1 loopa_NN1</t>
  </si>
  <si>
    <t>oopa loopa</t>
  </si>
  <si>
    <t>ウーパールーパー</t>
  </si>
  <si>
    <t>I_PPIS1 could_VM buy_VVI a_AT1 tank_NN1 top_NN1 which_DDQ cost_VV0 500_MC yen_NN ._.   I_PPIS1 could_VM buy_VVI a_AT1 500_MC yen_NN tank_NN1 top_NN1 ._.</t>
  </si>
  <si>
    <t>I could buy a tank top which cost 500 yen. I could buy a 500 yen tank top.</t>
  </si>
  <si>
    <t>５００円のタンクトップを買うことができた。</t>
  </si>
  <si>
    <t>For_IF the_AT first_MD time_NNT1 I_PPIS1 bought_VVD a_AT1 bargain_NN1 [_( happy_JJ ,_, lucky_JJ ]_) bag_NN1 ._.</t>
  </si>
  <si>
    <t>For the first time I bought a bargain [happy, lucky] bag.</t>
  </si>
  <si>
    <t>初めて福袋を買った。</t>
  </si>
  <si>
    <t>他には何をしたか？の他にはがわからない</t>
  </si>
  <si>
    <t>three_MC days_NNT2 and_CC two_MC nights_NNT2</t>
  </si>
  <si>
    <t>three days and two nights</t>
  </si>
  <si>
    <t>２泊３日</t>
  </si>
  <si>
    <t>How_RRQ long_RR was_VBDZ your_APPGE stay_NN1 ?_?</t>
  </si>
  <si>
    <t>How long was your stay?</t>
  </si>
  <si>
    <t>滞在期間は？</t>
  </si>
  <si>
    <t>What_DDQ transportation_NN1 did_VDD you_PPY use_VVI ?_? /_FO How_RRQ did_VDD you_PPY get_VVI there_RL ?_?</t>
  </si>
  <si>
    <t>What transportation did you use? / How did you get there?</t>
  </si>
  <si>
    <t>four_MC days_NNT2 and_CC three_MC nights_NNT2</t>
  </si>
  <si>
    <t>four days and three nights</t>
  </si>
  <si>
    <t>３泊４日</t>
  </si>
  <si>
    <t>I_PPIS1 could_VM find_VVI it_PPH1 without_IW any_DD trouble_NN1 ._.</t>
  </si>
  <si>
    <t>I could find it without any trouble.</t>
  </si>
  <si>
    <t>無事に見つけることが出来ました。</t>
  </si>
  <si>
    <t>I_PPIS1 bought_VVD gifts_NN2 for_IF New_JJ Year_NNT1 ._.</t>
  </si>
  <si>
    <t>I bought gifts for New Year.</t>
  </si>
  <si>
    <t>年賀の贈り物を買った</t>
  </si>
  <si>
    <t>What_DDQ did_VDD you_PPY do_VDI at_II the_AT New_JJ Year_NNT1 party_NN1 ?_?</t>
  </si>
  <si>
    <t>What did you do at the New Year party?</t>
  </si>
  <si>
    <t>新年会で何をしたの？</t>
  </si>
  <si>
    <t>About_II how_RGQ much_DA1 gift_NN1 money_NN1 did_VDD you_PPY receive_VVI [_( get_VV0 ]_) ?_?</t>
  </si>
  <si>
    <t>About how much gift money did you receive [get]?</t>
  </si>
  <si>
    <t>お年玉はどのくらいもらいましたか？</t>
  </si>
  <si>
    <t>What_DDQ was_VBDZ the_AT most_RGT interesting_JJ TV_NN1 program_VV0 you_PPY saw_VVD during_II the_AT winter_NNT1 vacation_NN1 ?_?</t>
  </si>
  <si>
    <t>What was the most interesting TV program you saw during the winter vacation?</t>
  </si>
  <si>
    <t>冬休みの中で一番面白かったテレビ番組はなんですか？</t>
  </si>
  <si>
    <t>I_PPIS1 went_VVD there_RL by_II local_JJ train_NN1 ,_, using_VVG my_APPGE youth_NN1 rail_NN1 card_NN1 ._.</t>
  </si>
  <si>
    <t>I went there by local train, using my youth rail card.</t>
  </si>
  <si>
    <t>青春１８切符を使いながら鈍行列車で行った。</t>
  </si>
  <si>
    <t>I_PPIS1 played_VVD tennis_NN1 against_II my_APPGE father_NN1 and_CC won_VVD ._.</t>
  </si>
  <si>
    <t>I played tennis against my father and won.</t>
  </si>
  <si>
    <t>私は、テニスをし父に勝ちました。</t>
  </si>
  <si>
    <t>winter_NNT1 session_NNT1 in_II cram_NN1 school_NN1</t>
  </si>
  <si>
    <t>winter session in cram school</t>
  </si>
  <si>
    <t>塾の冬期講習</t>
  </si>
  <si>
    <t xml:space="preserve"> I_PPIS1 saw_VVD [_( watched_VVD ]_) just_RR a_RR21 little_RR22 ._.</t>
  </si>
  <si>
    <t>I saw [watched] just a little.</t>
  </si>
  <si>
    <t>少しだけ見た。</t>
  </si>
  <si>
    <t>I_PPIS1 wanted_VVD to_TO go_VVI there_RL ._.</t>
  </si>
  <si>
    <t>I wanted to go there.</t>
  </si>
  <si>
    <t>～に行きたかった。</t>
  </si>
  <si>
    <t>What_DDQ rides_NN2 did_VDD you_PPY go_VVI on_RP at_II the_AT amusement_NN1 park_NN1 ?_?</t>
  </si>
  <si>
    <t>What rides did you go on at the amusement park?</t>
  </si>
  <si>
    <t>あなたはその遊園地で何に乗りましたか。</t>
  </si>
  <si>
    <t>Where_CS in_II Fukushima_NP1 did_VDD you_PPY go_VVI ?_?</t>
  </si>
  <si>
    <t>Where in Fukushima did you go?</t>
  </si>
  <si>
    <t>福島の中のどこへ行ったの？</t>
  </si>
  <si>
    <t>After_CS skiing_NN1 I_PPIS1 ate_VVD sushi_NN2 .._...</t>
  </si>
  <si>
    <t>After skiing I ate sushi..</t>
  </si>
  <si>
    <t>スキーをした後お寿司を食べた。</t>
  </si>
  <si>
    <t>I_PPIS1 think_VV0 I_PPIS1 will_VM go_VVI there_RL too_RR ._.</t>
  </si>
  <si>
    <t>I think I will go there too.</t>
  </si>
  <si>
    <t>また来年も行くと思います。</t>
  </si>
  <si>
    <t>Nothing_PN1 in_RR21 particular_RR22 ._.</t>
  </si>
  <si>
    <t>Nothing in particular.</t>
  </si>
  <si>
    <t>「特にない」という言い方</t>
  </si>
  <si>
    <t>New_JJ Year_NNT1 's_GE Eve_NNT1</t>
  </si>
  <si>
    <t>New Year's Eve</t>
  </si>
  <si>
    <t>大晦日</t>
  </si>
  <si>
    <t>There_EX is_VBZ no_AT reason_NN1 ._.  There_EX are_VBR no_AT reasons_NN2 ._.</t>
  </si>
  <si>
    <t>There is no reason. There are no reasons.</t>
  </si>
  <si>
    <t>理由はない</t>
  </si>
  <si>
    <t>Was_VBDZ that_DD1 dish_NN1 delicious_JJ ?_?</t>
  </si>
  <si>
    <t>Was that dish delicious?</t>
  </si>
  <si>
    <t>その料理は美味しかったですか？</t>
  </si>
  <si>
    <t>I_PPIS1 made_VVD a_AT1 "_" daruma_NN1 "_" doll_NN1 at_II the_AT Daruma_NP1 temple_NN1 ._.</t>
  </si>
  <si>
    <t>I made a "daruma" doll at the Daruma temple.</t>
  </si>
  <si>
    <t>だるま寺でだるまさんを作った。</t>
  </si>
  <si>
    <t>I_PPIS1 played_VVD the_AT card_NN1 game_NN1 "_" daifugo_NN1 "_" ._.</t>
  </si>
  <si>
    <t>I played the card game "daifugo".</t>
  </si>
  <si>
    <t>大富豪で遊んだ。</t>
  </si>
  <si>
    <t>Who_PNQS are_VBR you_PPY a_AT1 fan_NN1 of_IO ?_?</t>
  </si>
  <si>
    <t>Who are you a fan of?</t>
  </si>
  <si>
    <t>あなたは誰のファンですか？</t>
  </si>
  <si>
    <t>I_PPIS1 did_VDD n't_XX go_VVI anywhere_RL ._.</t>
  </si>
  <si>
    <t>I didn't go anywhere.</t>
  </si>
  <si>
    <t>どこも行っていない。</t>
  </si>
  <si>
    <t>Which_DDQ team_NN1 won_VVD ,_, the_AT reds_NN2 or_CC the_AT whites_NN2 ?_?</t>
  </si>
  <si>
    <t>Which team won, the reds or the whites?</t>
  </si>
  <si>
    <t>赤と白、どっちが勝ったの？</t>
  </si>
  <si>
    <t>I_PPIS1 often_RR see_VV0 detective_NN1 stories_NN2 for_IF children_NN2 ._.</t>
  </si>
  <si>
    <t>I often see detective stories for children.</t>
  </si>
  <si>
    <t>私は子供向けの推理小説をよく見ます。</t>
  </si>
  <si>
    <t>The_AT same_DA book_NN1 can_VM be_VBI uninteresting_JJ depending_II21 on_II22 the_AT publisher_NN1 ._.</t>
  </si>
  <si>
    <t>The same book can be uninteresting depending on the publisher.</t>
  </si>
  <si>
    <t>出版社によって同じ本でも面白くないのがある。</t>
  </si>
  <si>
    <t>I_PPIS1 was_VBDZ in_II the_AT hospital_NN1 for_IF five_MC days_NNT2 ._.</t>
  </si>
  <si>
    <t>I was in the hospital for five days.</t>
  </si>
  <si>
    <t>入院していた（５日）</t>
  </si>
  <si>
    <t>How_RRQ did_VDD you_PPY get_VVI there_RL ?_?</t>
  </si>
  <si>
    <t>How did you get there?</t>
  </si>
  <si>
    <t>どんな交通手段で行きましたか？</t>
  </si>
  <si>
    <t>There_EX was_VBDZ nothing_PN1 in_RR21 particular_RR22 ._.</t>
  </si>
  <si>
    <t>There was nothing in particular.</t>
  </si>
  <si>
    <t>特になにもなかった。</t>
  </si>
  <si>
    <t>winter_NNT1 holiday_NN1 classes_NN2</t>
  </si>
  <si>
    <t>winter holiday classes</t>
  </si>
  <si>
    <t>冬期講習</t>
  </si>
  <si>
    <t xml:space="preserve"> I_PPIS1 took_VVD a_AT1 hot_JJ spring_NN1 bath_NN1 ._.</t>
  </si>
  <si>
    <t>I took a hot spring bath.</t>
  </si>
  <si>
    <t>温泉に入った。</t>
  </si>
  <si>
    <t>I_PPIS1 met_VVD him_PPHO1 there_RL ._.</t>
  </si>
  <si>
    <t>I met him there.</t>
  </si>
  <si>
    <t>そこで～に会った。</t>
  </si>
  <si>
    <t>何で行きましたか？（交通手段）</t>
  </si>
  <si>
    <t>Perhaps_RR the_AT new_JJ Year_NNT1 's_GE temple_NN1 bell_NN1 was_VBDZ broken_VVN ._.  The_AT New_JJ Year_NNT1 's_GE temple_NN1 bell_NN1 may_VM have_VHI broken_VVN ._.</t>
  </si>
  <si>
    <t>Perhaps the new Year's temple bell was broken. The New Year's temple bell may have broken.</t>
  </si>
  <si>
    <t>除夜の鐘が壊れていたかもしれない</t>
  </si>
  <si>
    <t xml:space="preserve"> How_RRQ did_VDD you_PPY get_VVI to_II the_AT shrine_NN1 on_II New_JJ Year_NNT1 's_GE Day_NNT1 ?_?</t>
  </si>
  <si>
    <t>How did you get to the shrine on New Year's Day?</t>
  </si>
  <si>
    <t>（初詣で）どうやっていったの？</t>
  </si>
  <si>
    <t>I_PPIS1 did_VDD n't_XX go_VVI anywhere_RL in_RR21 particular_RR22 ._.</t>
  </si>
  <si>
    <t>I didn't go anywhere in particular.</t>
  </si>
  <si>
    <t>僕は、特にどこにも行かなかった。</t>
  </si>
  <si>
    <t>New_JJ Year_NNT1 's_GE Day_NNT1</t>
  </si>
  <si>
    <t>New Year's Day</t>
  </si>
  <si>
    <t>お正月</t>
  </si>
  <si>
    <t>After_II eating_VVG rice_NN1 cakes_NN2 ,_, I_PPIS1 enjoyed_VVD myself_PPX1 with_IW my_APPGE friends_NN2 ._.</t>
  </si>
  <si>
    <t>After eating rice cakes, I enjoyed myself with my friends.</t>
  </si>
  <si>
    <t>もちを食べた後に遊んだ。</t>
  </si>
  <si>
    <t>What_DDQ songs_NN2 by_II the_AT Gospellers_NN2 do_VD0 you_PPY like_VVI ?_?  Which_DDQ Gospellers_NP1 songs_NN2 do_VD0 you_PPY like_VVI ?_?</t>
  </si>
  <si>
    <t>What songs by the Gospellers do you like? Which Gospellers songs do you like?</t>
  </si>
  <si>
    <t>あなたはゴスペラーズのなんという曲が好きですか？</t>
  </si>
  <si>
    <t>I_PPIS1 went_VVD to_II a_AT1 hot_JJ spring_NN1 ._.</t>
  </si>
  <si>
    <t>I went to a hot spring.</t>
  </si>
  <si>
    <t>温泉に行った。</t>
  </si>
  <si>
    <t>Over_RG two_MC days_NNT2 I_PPIS1 went_VVD to_II six_MC hot_JJ springs_NN2 ._.</t>
  </si>
  <si>
    <t>Over two days I went to six hot springs.</t>
  </si>
  <si>
    <t>２日で６つの温泉に入った。</t>
  </si>
  <si>
    <t>I_PPIS1 lived_VVD typical_JJ style_NN1 of_IO life_NN1 ._.</t>
  </si>
  <si>
    <t>I lived typical style of life.</t>
  </si>
  <si>
    <t>普通に生活していた。</t>
  </si>
  <si>
    <t>I_PPIS1 wanted_VVD to_TO stay_VVI for_IF a_AT1 longer_JJR period_NN1 (_( time_NNT1 )_) ._.</t>
  </si>
  <si>
    <t>I wanted to stay for a longer period (time).</t>
  </si>
  <si>
    <t>もっと長い期間居たかった。</t>
  </si>
  <si>
    <t>After_II coming_VVG home_RL ,_, I_PPIS1 caught_VVD a_AT1 cold_JJ ._.</t>
  </si>
  <si>
    <t>After coming home, I caught a cold.</t>
  </si>
  <si>
    <t>でも帰ってきたら風邪をひいてしまった。</t>
  </si>
  <si>
    <t>I_PPIS1 will_VM have_VHI fun_JJ with_IW my_APPGE cousin_NN1 ._.</t>
  </si>
  <si>
    <t>I will have fun with my cousin.</t>
  </si>
  <si>
    <t>いとこと遊ぶ</t>
  </si>
  <si>
    <t>I_PPIS1 moved_VVD (_( house_NN1 )_) ._.  I_PPIS1 am_VBM moving_VVG house_NN1 next_MD month_NNT1 ._.</t>
  </si>
  <si>
    <t>I moved (house). I am moving house next month.</t>
  </si>
  <si>
    <t>引越しをした。来月引っ越しをします。</t>
  </si>
  <si>
    <t>The_AT kimono_NN1 I_PPIS1 wore_VVD had_VHD a_AT1 butterfly_NN1 pattern_NN1 ._.</t>
  </si>
  <si>
    <t>The kimono I wore had a butterfly pattern.</t>
  </si>
  <si>
    <t>私の着た着物はちょうちょ柄でした。</t>
  </si>
  <si>
    <t>What_DDQ other_JJ TV_NN1 programs_NN2 did_VDD you_PPY watch_VVI ?_?  What_DDQ else_RR did_VDD you_PPY watch_VVI on_II TV_NN1 ?_?</t>
  </si>
  <si>
    <t>What other TV programs did you watch? What else did you watch on TV?</t>
  </si>
  <si>
    <t>他には、どんなテレビ番組を見たの？</t>
  </si>
  <si>
    <t>What_DDQ did_VDD you_PPY do_VDI there_RL ?_?</t>
  </si>
  <si>
    <t>What did you do there?</t>
  </si>
  <si>
    <t>そこでなにをやったか。</t>
  </si>
  <si>
    <t>Is_VBZ "_" hot_JJ spring_NN1 "_" the_AT same_DA as_CSA "_" bath_NN1 "_" ?_?</t>
  </si>
  <si>
    <t>Is "hot spring" the same as "bath"?</t>
  </si>
  <si>
    <t>「温泉」は「おふろ」と同じ単語か？</t>
  </si>
  <si>
    <t>I_PPIS1 fell_VVD over_RP many_DA2 times_NNT2 while_CS skiing_NN1 ._.</t>
  </si>
  <si>
    <t>I fell over many times while skiing.</t>
  </si>
  <si>
    <t>スキーで何度も転んだ。</t>
  </si>
  <si>
    <t>How_RGQ many_DA2 people_NN are_VBR in_II your_APPGE family_NN1 ?_?  How_RGQ large_JJ is_VBZ your_APPGE family_NN1 ?_?</t>
  </si>
  <si>
    <t>How many people are in your family? How large is your family?</t>
  </si>
  <si>
    <t>何人家族ですか？</t>
  </si>
  <si>
    <t>Unfortunately_RR ,_, (_( or_CC I_PPIS1 regret_VV0 that_DD1 )_) I_PPIS1 could_VM n't_XX visit_VVI the_AT shrine_NN1 ._.</t>
  </si>
  <si>
    <t>Unfortunately, (or I regret that ) I couldn't visit the shrine.</t>
  </si>
  <si>
    <t>初詣に行けなくて悔しかった。</t>
  </si>
  <si>
    <t>Whose_DDQGE songs_NN2 do_VD0 you_PPY like_VVI ?_?</t>
  </si>
  <si>
    <t>Whose songs do you like?</t>
  </si>
  <si>
    <t>だれの歌が好きですか？</t>
  </si>
  <si>
    <t>I_PPIS1 drew_VVD a_AT1 New_JJ Year_NNT1 's_GE fortune_NN1 slip_NN1 at_II the_AT shrine_NN1 ._.</t>
  </si>
  <si>
    <t>I drew a New Year's fortune slip at the shrine.</t>
  </si>
  <si>
    <t>私は初詣でおみくじをひきました。</t>
  </si>
  <si>
    <t>I_PPIS1 came_VVD back_RP home_RL on_II the_AT same_DA day_NNT1 ._.</t>
  </si>
  <si>
    <t>I came back home on the same day.</t>
  </si>
  <si>
    <t>日帰りで帰ってきた。</t>
  </si>
  <si>
    <t xml:space="preserve"> The_AT hot_JJ spring_NN1 felt_VVD so_RG good_JJ ,_, I_PPIS1 'd_VM have_VHI liked_VVN to_TO have_VHI stayed_VVN longer_RRR ,_, but_CCB I_PPIS1 came_VVD home_RL on_II the_AT same_DA day_NNT1 ._. I_PPIS1 would_VM like_VVI to_TO have_VHI stayed_VVN longer_RR</t>
  </si>
  <si>
    <t>The hot spring felt so good, I'd have liked to have stayed longer, but I came home on the same day. I would like to have stayed longer at the hot spring, which was very relaxing (which felt great), but I had to come back on the same day.</t>
  </si>
  <si>
    <t>日帰り、しかしあまりゆっくりできなかったが温泉はとても気持ちよかった。</t>
  </si>
  <si>
    <t>It_PPH1 was_VBDZ snowy_JJ ._.</t>
  </si>
  <si>
    <t>It was snowy.</t>
  </si>
  <si>
    <t>雪が降っていた。</t>
  </si>
  <si>
    <t>My_APPGE fortune_NN1 slip_NN1 said_VVD "_" a_AT1 little_JJ happiness_NN1 "_" ._.</t>
  </si>
  <si>
    <t>My fortune slip said "a little happiness".</t>
  </si>
  <si>
    <t>おみくじが小吉</t>
  </si>
  <si>
    <t>What_DDQ did_VDD you_PPY do_VDI ?_?  I_PPIS1 did_VDD n't_XX do_VDI much_DA1 ._.</t>
  </si>
  <si>
    <t>What did you do? I didn't do much.</t>
  </si>
  <si>
    <t>あまりなにもしなかった</t>
  </si>
  <si>
    <t>I_PPIS1 just_RR stayed_VVD at_II home_NN1 ._.   I_PPIS1 just_RR took_VVD it_PPH1 easy_RR at_II home_NN1 ._.</t>
  </si>
  <si>
    <t>I just stayed at home. I just took it easy at home.</t>
  </si>
  <si>
    <t>家でごろごろしてました</t>
  </si>
  <si>
    <t>I_PPIS1 will_VM go_VVI skiing_NN1 next_MD time_NNT1 ._.</t>
  </si>
  <si>
    <t>I will go skiing next time.</t>
  </si>
  <si>
    <t>今度はスキーをしに行きます。</t>
  </si>
  <si>
    <t>I_PPIS1 was_VBDZ very_RG sleepy_JJ ._.  I_PPIS1 was_VBDZ so_RG sleepy_JJ ._.</t>
  </si>
  <si>
    <t>I was very sleepy. I was so sleepy.</t>
  </si>
  <si>
    <t>とても眠かったです。</t>
  </si>
  <si>
    <t>I_PPIS1 do_VD0 n't_XX usually_RR do_VDI anything_PN1 special_JJ for_IF New_JJ Year_NNT1 ,_, but_CCB this_DD1 time_NNT1 I_PPIS1 visited_VVD a_AT1 shrine_NN1 (_( ,_, for_IF a_AT1 change_NN1 )_) ._.</t>
  </si>
  <si>
    <t>I don't usually do anything special for New Year, but this time I visited a shrine(, for a change).</t>
  </si>
  <si>
    <t>あまりお正月っぽいことはしていないのですが、珍しく初詣に行きました。</t>
  </si>
  <si>
    <t>They_PPHS2 did_VDD n't_XX sell_VVI kites_NN2 there_RL ._.</t>
  </si>
  <si>
    <t>They didn't sell kites there.</t>
  </si>
  <si>
    <t>凧が売っていなかった。</t>
  </si>
  <si>
    <t>I_PPIS1 enjoyed_VVD myself_PPX1 a_RR21 lot_RR22 there_RL ._.</t>
  </si>
  <si>
    <t>I enjoyed myself a lot there.</t>
  </si>
  <si>
    <t>私はそこでたくさん遊びました。</t>
  </si>
  <si>
    <t>How_RRQ did_VDD you_PPY go_VVI there_RL ?_?</t>
  </si>
  <si>
    <t>How did you go there?</t>
  </si>
  <si>
    <t>どうやって行ったの？</t>
  </si>
  <si>
    <t>Where_RRQ else_RR did_VDD you_PPY go_VVI ?_?</t>
  </si>
  <si>
    <t>Where else did you go?</t>
  </si>
  <si>
    <t>他に何処かへ行きましたか？</t>
  </si>
  <si>
    <t>おせち料理</t>
  </si>
  <si>
    <t>We_PPIS2 went_VVD from_II Sendai_NN1 to_II Shizukuishi_NN1 to_TO go_VVI skiing_NN1 ._.</t>
  </si>
  <si>
    <t>We went from Sendai to Shizukuishi to go skiing.</t>
  </si>
  <si>
    <t>～から・・・に○○しに行った。（仙台から雫石にスキーをしに行った）</t>
  </si>
  <si>
    <t>How_RGQ long_RR did_VDD you_PPY go_VVI (_( skiing_NN1 )_) for_IF ?_?</t>
  </si>
  <si>
    <t>How long did you go (skiing) for?</t>
  </si>
  <si>
    <t>どれ位の時間で～した？</t>
  </si>
  <si>
    <t>Do_VD0 you_PPY want_VVI to_TO go_VVI (_( skiing_NN1 )_) ?_? -_- Yes_UH ,_, I_PPIS1 do_VD0 ._.  Do_VD0 you_PPY think_VVI you_PPY want_VV0 to_TO go_VVI (_( skiing_NN1 )_) ?_?  -_- Yes_UH ,_, I_PPIS1 do_VD0 ._. /_FO No_UH ,_, I_PPIS1 do_VD0 n't_XX think_VVI</t>
  </si>
  <si>
    <t>Do you want to go (skiing)? - Yes, I do. Do you think you want to go (skiing)? - Yes, I do. / No, I don't think so. / I'm still thinking about it.</t>
  </si>
  <si>
    <t>～したいと思いますか？</t>
  </si>
  <si>
    <t>Where_RRQ do_VD0 you_PPY like_VVI to_TO go_VVI ?_?  Which_DDQ places_NN2 do_VD0 you_PPY like_VVI ?_?</t>
  </si>
  <si>
    <t>Where do you like to go? Which places do you like?</t>
  </si>
  <si>
    <t>あなたはどこの場所が好きですか？</t>
  </si>
  <si>
    <t>We_PPIS2 did_VDD special_JJ training_NN1 ._.  I_PPIS1 took_VVD a_AT1 teacher_NN1 training_NN1 course_NN1 ._.</t>
  </si>
  <si>
    <t>We did special training. I took a teacher training course.</t>
  </si>
  <si>
    <t>～の特訓をする。</t>
  </si>
  <si>
    <t>I_PPIS1 went_VVD there_RL by_II bike_NN1 and_CC the_AT subway._NNU</t>
  </si>
  <si>
    <t>I went there by bike and the subway.</t>
  </si>
  <si>
    <t>自転車と地下鉄で行きました。</t>
  </si>
  <si>
    <t>the_AT major_JJ league_NN1</t>
  </si>
  <si>
    <t>the major league</t>
  </si>
  <si>
    <t>メジャーリーグ</t>
  </si>
  <si>
    <t>The_AT week_NNT1 after_II next_MD we_PPIS2 have_VH0 the_AT final_JJ test_NN1 ._.</t>
  </si>
  <si>
    <t>The week after next we have the final test.</t>
  </si>
  <si>
    <t>再来週、期末テストがあります。</t>
  </si>
  <si>
    <t>Because_II21 of_II22 this_DD1 ,_, I_PPIS1 am_VBM studying_VVG harder_JJR than_CSN usual_JJ ._.</t>
  </si>
  <si>
    <t>Because of this, I am studying harder than usual.</t>
  </si>
  <si>
    <t>なので、いつもよりとても熱心に勉強しています。</t>
  </si>
  <si>
    <t>My_APPGE father_NN1 was_VBDZ glad_JJ ._.</t>
  </si>
  <si>
    <t>My father was glad.</t>
  </si>
  <si>
    <t>（父は）喜んでくれた。</t>
  </si>
  <si>
    <t>I_PPIS1 practiced_VVD English_JJ conversation_NN1 ._.</t>
  </si>
  <si>
    <t>I practiced English conversation.</t>
  </si>
  <si>
    <t>英語で会話する練習をした。</t>
  </si>
  <si>
    <t>Recently_RR I_PPIS1 have_VH0 n't_XX been_VBN going_VVG to_II the_AT school_NN1 library_NN1 so_RG often_RR ._.</t>
  </si>
  <si>
    <t>Recently I haven't been going to the school library so often.</t>
  </si>
  <si>
    <t>僕は、最近あまり学校の図書館に行かなくなった。</t>
  </si>
  <si>
    <t>After_II winning_VVG I_PPIS1 came_VVD to_TO enjoy_VVI the_AT game_NN1 ._.</t>
  </si>
  <si>
    <t>After winning I came to enjoy the game.</t>
  </si>
  <si>
    <t>勝ったから、その物が好きになった</t>
  </si>
  <si>
    <t>I_PPIS1 met_VVD an_AT1 elementary_JJ school_NN1 friend_NN1 ._.</t>
  </si>
  <si>
    <t>I met an elementary school friend.</t>
  </si>
  <si>
    <t>小学校の頃の友達。</t>
  </si>
  <si>
    <t>I_PPIS1 like_VV0 most_DAT of_IO Mr._NNB Children_NP1 's_GE songs_NN2 /_FO music_NN1 ._.</t>
  </si>
  <si>
    <t>I like most of Mr. Children's songs / music.</t>
  </si>
  <si>
    <t>僕はミスターチルドレンの曲のほとんどが好きです。</t>
  </si>
  <si>
    <t>A_AT1 cup_NN1 of_IO tea_NN1 is_VBZ a_AT1 perfect_JJ match_NN1 for_IF a_AT1 Sunday_NPD1 morning_NNT1 ._.  It_PPH1 's_VBZ always_RR nice_JJ to_TO have_VHI a_AT1 cup_NN1 of_IO tea_NN1 on_II a_AT1 Sunday_NPD1 morning_NNT1 ._.</t>
  </si>
  <si>
    <t>A cup of tea is a perfect match for a Sunday morning. It's always nice to have a cup of tea on a Sunday morning.</t>
  </si>
  <si>
    <t>日曜日の朝に紅茶がとっても合う。</t>
  </si>
  <si>
    <t>I_PPIS1 went_VVD shopping_VVG on_II foot_NN1 ._.  I_PPIS1 walked_VVD to_II the_AT shops_NN2 ._.</t>
  </si>
  <si>
    <t>I went shopping on foot. I walked to the shops.</t>
  </si>
  <si>
    <t>歩いてショッピングに行った。</t>
  </si>
  <si>
    <t>My_APPGE parents_NN2 told_VVD me_PPIO1 to_TO go_VVI to_II bed_NN1 early_RR ._.</t>
  </si>
  <si>
    <t>My parents told me to go to bed early.</t>
  </si>
  <si>
    <t>親に「早く寝なさい」と言われた。</t>
  </si>
  <si>
    <t>I_PPIS1 painted_VVD a_AT1 picture_NN1 ._.</t>
  </si>
  <si>
    <t>I painted a picture.</t>
  </si>
  <si>
    <t>絵を描きました。</t>
  </si>
  <si>
    <t>I_PPIS1 like_VV0 to_TO paint_VVI ._.</t>
  </si>
  <si>
    <t>I like to paint.</t>
  </si>
  <si>
    <t>私絵をかくのは好きです。</t>
  </si>
  <si>
    <t>I_PPIS1 really_RR enjoy_VV0 painting_NN1 ._.</t>
  </si>
  <si>
    <t>I really enjoy painting.</t>
  </si>
  <si>
    <t>絵を描くのは楽しいです。</t>
  </si>
  <si>
    <t>Do_VD0 you_PPY like_VVI painting_NN1 ?_?</t>
  </si>
  <si>
    <t>Do you like painting?</t>
  </si>
  <si>
    <t>あなたは絵を描くのが好きですか？</t>
  </si>
  <si>
    <t>If_CS I_PPIS1 pass_VV0 the_AT test_NN1 ,_, I_PPIS1 can_VM get_VVI some_DD new_JJ tennis_NN1 balls_NN2 ._.</t>
  </si>
  <si>
    <t>If I pass the test, I can get some new tennis balls.</t>
  </si>
  <si>
    <t>合格したらテニスボールを買ってもらえるから。</t>
  </si>
  <si>
    <t>That_DD1 was_VBDZ delicious_JJ ._.</t>
  </si>
  <si>
    <t>That was delicious.</t>
  </si>
  <si>
    <t>おいしかった</t>
  </si>
  <si>
    <t>It_PPH1 's_VBZ interesting_JJ ._.</t>
  </si>
  <si>
    <t>It's interesting.</t>
  </si>
  <si>
    <t>面白い</t>
  </si>
  <si>
    <t>I_PPIS1 got_VVD lost_VVN ._.</t>
  </si>
  <si>
    <t>I got lost.</t>
  </si>
  <si>
    <t>迷った</t>
  </si>
  <si>
    <t>Have_VH0 you_PPY ever_RR been_VBN there_RL ?_?</t>
  </si>
  <si>
    <t>Have you ever been there?</t>
  </si>
  <si>
    <t>あなたはそこへ行ったことがありますか？</t>
  </si>
  <si>
    <t>a_AT1 hamburger_NN1</t>
  </si>
  <si>
    <t>a hamburger</t>
  </si>
  <si>
    <t>Of_IO all_DB Tolkien_NP1 's_GE works_NN ,_, I_PPIS1 think_VV0 The_AT lord_NN1 of_IO the_AT Rings_NN2 is_VBZ the_AT most_RGT carefully_RR constructed_VVN ._.</t>
  </si>
  <si>
    <t>Of all Tolkien's works, I think The lord of the Rings is the most carefully constructed.</t>
  </si>
  <si>
    <t>彼の作品の中で～が一番緻密に描かれていると思いました。</t>
  </si>
  <si>
    <t>I_PPIS1 was_VBDZ deeply_RR impressed_VVN by_II her_APPGE brave_JJ action_NN1 ._.</t>
  </si>
  <si>
    <t>I was deeply impressed by her brave action.</t>
  </si>
  <si>
    <t>心をうたれる。（心ひかれる。）</t>
  </si>
  <si>
    <t>sing_VV0 a_AT1 song_NN1 a_AT1 cappella_NN1</t>
  </si>
  <si>
    <t>sing a song a cappella</t>
  </si>
  <si>
    <t>アカペラ</t>
  </si>
  <si>
    <t>I_PPIS1 got_VVD a_AT1 stuffed_JJ toy_NN1 from_II the_AT UFO_NN1 catcher_NN1 game_NN1 machine_NN1 ._.</t>
  </si>
  <si>
    <t>I got a stuffed toy from the UFO catcher game machine.</t>
  </si>
  <si>
    <t>私は、UFOキャッチャーでぬいぐるみを取りました。</t>
  </si>
  <si>
    <t>I_PPIS1 do_VD0 n't_XX like_VVI it_PPH1 ,_, but_CCB I_PPIS1 'll_VM do_VDI my_APPGE best_JJT ._.</t>
  </si>
  <si>
    <t>I don't like it, but I'll do my best.</t>
  </si>
  <si>
    <t>でも、私は嫌いでも頑張る。</t>
  </si>
  <si>
    <t>Tennis_NN1 is_VBZ very_RG challenging_JJ ,_, but_CCB I_PPIS1 'm_VBM doing_VDG my_APPGE best_JJT ._.</t>
  </si>
  <si>
    <t>Tennis is very challenging, but I'm doing my best.</t>
  </si>
  <si>
    <t>テニスはとても難しいけど、頑張っています。</t>
  </si>
  <si>
    <t>I_PPIS1 sent_VVD an_AT1 e-mail_NN1 asking_VVG what_DDQ I_PPIS1 should_VM bring_VVI tomorrow_RT ._.</t>
  </si>
  <si>
    <t>I sent an e-mail asking what I should bring tomorrow.</t>
  </si>
  <si>
    <t>明日の持ち物をメールで聞いた。</t>
  </si>
  <si>
    <t>I_PPIS1 said_VVD what_DDQ I_PPIS1 wanted_VVD to_TO say_VVI ,_, but_CCB my_APPGE English_NN1 seemed_VVD to_TO be_VBI broken_VVN ._.</t>
  </si>
  <si>
    <t>I said what I wanted to say, but my English seemed to be broken.</t>
  </si>
  <si>
    <t>言いたいことは全て言えましたが、文の作りがバラバラなような気がします。</t>
  </si>
  <si>
    <t>game_NN1</t>
  </si>
  <si>
    <t>game</t>
  </si>
  <si>
    <t>ゲーム</t>
  </si>
  <si>
    <t>player_NN1</t>
  </si>
  <si>
    <t>player</t>
  </si>
  <si>
    <t>プレイヤー</t>
  </si>
  <si>
    <t>I_PPIS1 walked_VVD a_AT1 lot_NN1 ._.</t>
  </si>
  <si>
    <t>I walked a lot.</t>
  </si>
  <si>
    <t>たくさん歩いた。</t>
  </si>
  <si>
    <t>What_DDQ makes_VVZ you_PPY happy_JJ about_II what_DDQ you_PPY 're_VBR doing_VDG ?_?</t>
  </si>
  <si>
    <t>What makes you happy about what you're doing?</t>
  </si>
  <si>
    <t>あなたは何をしているときが幸せですか？</t>
  </si>
  <si>
    <t>I_PPIS1 am_VBM moving_VVG soon_RR ._.  /_FO I_PPIS1 am_VBM going_VVGK to_TO move_VVI house_NN1 soon_RR ,_, so_CS I_PPIS1 've_VH0 been_VBN getting_VVG ready_JJ for_IF that_DD1 ._.</t>
  </si>
  <si>
    <t>I am moving soon. / I am going to move house soon, so I 've been getting ready for that.</t>
  </si>
  <si>
    <t>わたしはもうすぐ引っ越します。そのため引っ越しの準備をした。</t>
  </si>
  <si>
    <t>I_PPIS1 got_VVD hungry_JJ ._.</t>
  </si>
  <si>
    <t>I got hungry.</t>
  </si>
  <si>
    <t>私は、お腹がすいた。</t>
  </si>
  <si>
    <t>I_PPIS1 saw_VVD and_CC took_VVD rides_NN2 on_II various_JJ attractions_NN2 at_II Universal_JJ Studios_NN2 Japan_NP1 ._.</t>
  </si>
  <si>
    <t>I saw and took rides on various attractions at Universal Studios Japan.</t>
  </si>
  <si>
    <t>私はユニバーサルスタジオジャパンでいろんなものを見たり、乗ったりした。</t>
  </si>
  <si>
    <t>I_PPIS1 went_VVD to_TO cram_NN1 school_NN1 to_TO study_VVI math_NN1 and_CC English_NN1 ._.</t>
  </si>
  <si>
    <t>I went to cram school to study math and English.</t>
  </si>
  <si>
    <t>私は塾に行って数学と英語を勉強しました。</t>
  </si>
  <si>
    <t>My_APPGE friend_NN1 and_CC I_PPIS1 went_VVD to_II the_AT caf_NN1 to_TO eat_VVI cheese_NN1 cake_NN1 ._.</t>
  </si>
  <si>
    <t>My friend and I went to the café to eat cheese cake.</t>
  </si>
  <si>
    <t>友達と、チーズケーキを食べにカフェへ行きました。</t>
  </si>
  <si>
    <t>The_AT shop_NN1 was_VBDZ very_RG crowded_JJ ._.</t>
  </si>
  <si>
    <t>The shop was very crowded.</t>
  </si>
  <si>
    <t>お店はとても混んでいた。</t>
  </si>
  <si>
    <t>I_PPIS1 could_VM n't_XX decide_VVI which_DDQ of_IO the_AT two_MC books_NN2 to_TO buy_VVI ._.</t>
  </si>
  <si>
    <t>I couldn't decide which of the two books to buy.</t>
  </si>
  <si>
    <t>買いたい本が２冊あってどっちにしようか迷った。</t>
  </si>
  <si>
    <t>Second_MD helpings_NN2 of_IO bread_NN1 were_VBDR free_JJ ._.</t>
  </si>
  <si>
    <t>Second helpings of bread were free.</t>
  </si>
  <si>
    <t>パンはおかわり自由だった。</t>
  </si>
  <si>
    <t>I_PPIS1 do_VD0 n't_XX like_VVI math_NN1 or_CC Japanese_NN1</t>
  </si>
  <si>
    <t>I don't like math or Japanese</t>
  </si>
  <si>
    <t>僕は数学と国語は好きではありません。</t>
  </si>
  <si>
    <t xml:space="preserve"> I_PPIS1 can_VM speak_VVI only_RR a_AT1 little_JJ English_NN1 ._.</t>
  </si>
  <si>
    <t>I can speak only a little English.</t>
  </si>
  <si>
    <t>しかし英語は少しだけ話せます。</t>
  </si>
  <si>
    <t>I_PPIS1 contacted_VVD a_AT1 friend_NN1 of_IO mine_PPGE by_II e-mail_NN1 ._.</t>
  </si>
  <si>
    <t>I contacted a friend of mine by e-mail.</t>
  </si>
  <si>
    <t>友達にメールで連絡をした。</t>
  </si>
  <si>
    <t>medal_NN1</t>
  </si>
  <si>
    <t>medal</t>
  </si>
  <si>
    <t>メダル</t>
  </si>
  <si>
    <t>I_PPIS1 made_VVD curry_NN1 and_CC rice_NN1 ._.</t>
  </si>
  <si>
    <t>I made curry and rice.</t>
  </si>
  <si>
    <t>カレーライスを作った。</t>
  </si>
  <si>
    <t>Do_VD0 you_PPY have_VHI any_DD interesting_JJ books_NN2 ?_?</t>
  </si>
  <si>
    <t>Do you have any interesting books?</t>
  </si>
  <si>
    <t>君は面白い本を持っていますか？</t>
  </si>
  <si>
    <t>Do_VD0 you_PPY live_VVI alone_RR ?_? /_FO Are_VBR you_PPY living_VVG alone_RR now_RT ?_?</t>
  </si>
  <si>
    <t>Do you live alone? / Are you living alone now?</t>
  </si>
  <si>
    <t>今、一人暮らししているんですか？</t>
  </si>
  <si>
    <t>It_PPH1 was_VBDZ the_AT norovirus_NN1 ._.</t>
  </si>
  <si>
    <t>It was the norovirus.</t>
  </si>
  <si>
    <t>ノロウィルスだった。</t>
  </si>
  <si>
    <t>I_PPIS1 couldnt_VV0 do_VD0 anything_PN1 ._.</t>
  </si>
  <si>
    <t>I couldn’t do anything.</t>
  </si>
  <si>
    <t>何も出来なかった。</t>
  </si>
  <si>
    <t>I_PPIS1 got_VVD the_AT norovirus_NN1 ._.  My_APPGE brother_NN1 caught_VVD it_PPH1 too_RR ._.</t>
  </si>
  <si>
    <t>I got the norovirus. My brother caught it too.</t>
  </si>
  <si>
    <t>弟も同時にノロウィルスになった。</t>
  </si>
  <si>
    <t>Keep_VV0 at_II it_PPH1 !_! /_FO Keep_VV0 it_PPH1 up_RP !_! /_FO Best_JJT of_IO luck_NN1 !_!</t>
  </si>
  <si>
    <t>Keep at it! / Keep it up! / Best of luck!</t>
  </si>
  <si>
    <t>頑張れ！</t>
  </si>
  <si>
    <t>I_PPIS1 went_VVD out_RP for_IF dinner_NN1 a_AT1 number_NN1 of_IO times_NNT2 with_IW different_JJ friends_NN2 ._.</t>
  </si>
  <si>
    <t>I went out for dinner a number of times with different friends.</t>
  </si>
  <si>
    <t>ディナーを何回も行って、（それぞれ違う友達と）～を食べた。</t>
  </si>
  <si>
    <t>I_PPIS1 gave_VVD my_APPGE friend_NN1 a_AT1 bag_NN1 and_CC a_AT1 pass_NN1 case_NN1 for_IF her_APPGE birthday_NN1 ._.</t>
  </si>
  <si>
    <t>I gave my friend a bag and a pass case for her birthday.</t>
  </si>
  <si>
    <t>友達にプレゼントにはカバンとパスケース（定期入れ）をあげた。</t>
  </si>
  <si>
    <t>I_PPIS1 went_VVD to_II Tokyo_NP1 Disneyland_NP1 from_II December_NPM1 31st_MD to_II January_NPM1 1st_MD ._.</t>
  </si>
  <si>
    <t>I went to Tokyo Disneyland from December 31st to January 1st.</t>
  </si>
  <si>
    <t>１２月３１日から１月１日にかけてディズニーに行った。</t>
  </si>
  <si>
    <t>What_DDQ (_( kind_NN1 of_IO food_NN1 )_) did_VDD you_PPY eat_VVI ?_?</t>
  </si>
  <si>
    <t>What (kind of food) did you eat?</t>
  </si>
  <si>
    <t>どんなものを食べた。</t>
  </si>
  <si>
    <t>What_DDQ did_VDD you_PPY cook_VVI ?_?</t>
  </si>
  <si>
    <t>What did you cook?</t>
  </si>
  <si>
    <t>どんなものを作ったの。</t>
  </si>
  <si>
    <t>What_DDQ clothes_NN2 did_VDD you_PPY buy_VVI ?_?</t>
  </si>
  <si>
    <t>What clothes did you buy?</t>
  </si>
  <si>
    <t>どんな服を買ったの。</t>
  </si>
  <si>
    <t>I_PPIS1 went_VVD there_RL with_IW my_APPGE parents_NN2 ._.</t>
  </si>
  <si>
    <t>I went there with my parents.</t>
  </si>
  <si>
    <t>両親と一緒に行った</t>
  </si>
  <si>
    <t>How_RRQ did_VDD you_PPY get_VVI there_RL ?_? /_FO What_DDQ kind_NN1 of_IO transportation_NN1 did_VDD you_PPY use_VVI to_TO get_VVI there_RL ?_?</t>
  </si>
  <si>
    <t>How did you get there? / What kind of transportation did you use to get there?</t>
  </si>
  <si>
    <t>どのような交通手段で、そこに行きましたか？</t>
  </si>
  <si>
    <t>When_RRQ cormorants_NN2 come_VV0 ,_, fish_NN go_VV0 away_RL ._.</t>
  </si>
  <si>
    <t>When cormorants come, fish go away.</t>
  </si>
  <si>
    <t>鵜が来ると、魚が逃げてしまう。</t>
  </si>
  <si>
    <t>I_PPIS1 could_VM even_RR see_VVI someone_PN1 catching_VVG sea_NN1 slugs_NN2 ._.  /_FO There_EX was_VBDZ even_RR someone_PN1 catching_VVG sea_NN1 cucumbers_NN2 ._.</t>
  </si>
  <si>
    <t>I could even see someone catching sea slugs. / There was even someone catching sea cucumbers.</t>
  </si>
  <si>
    <t>ナマコを取っている人もいた。</t>
  </si>
  <si>
    <t>The_AT wind_NN1 and_CC waves_NN2 were_VBDR so_RG strong_JJ that_CST I_PPIS1 could_VM n't_XX see_VVI into_II the_AT water_NN1 ._.</t>
  </si>
  <si>
    <t>The wind and waves were so strong that I couldn't see into the water.</t>
  </si>
  <si>
    <t>波と風が強く、海の中が見えなかった</t>
  </si>
  <si>
    <t>I_PPIS1 visited_VVD my_APPGE grandfather_NN1 's_GE house_NN1 and_CC learned_VVD how_RRQ to_TO play_VVI hanafuda_NN1 ._.</t>
  </si>
  <si>
    <t>I visited my grandfather's house and learned how to play hanafuda.</t>
  </si>
  <si>
    <t>祖父の家に行って、花札のやり方を覚えた。</t>
  </si>
  <si>
    <t>I_PPIS1 wanted_VVD to_TO have_VHI a_AT1 really_RR good_JJ time_NNT1 during_II the_AT winter_NNT1 vacation_NN1 ,_, but_CCB I_PPIS1 caught_VVD the_AT flu_NN1 ,_, so_CS I_PPIS1 could_VM only_RR enjoy_VVI myself_PPX1 for_IF two_MC days_NNT2 out_II21 of_II22 a</t>
  </si>
  <si>
    <t>I wanted to have a really good time during the winter vacation, but I caught the flu, so I could only enjoy myself for two days out of a whole week's stay.</t>
  </si>
  <si>
    <t>冬休みにいっぱい遊びたかったのにインフルエンザにかかってしまって一週間滞在していた間二日間しか遊べなかった。</t>
  </si>
  <si>
    <t>I_PPIS1 went_VVD to_TO see_VVI the_AT Hakone_NP1 Ekiden_NP1 marathon_NN1 when_CS it_PPH1 passed_VVD near_II my_APPGE house_NN1 ._.</t>
  </si>
  <si>
    <t>I went to see the Hakone Ekiden marathon when it passed near my house.</t>
  </si>
  <si>
    <t>家の近くを箱根駅伝が通ったから観に行った。</t>
  </si>
  <si>
    <t>I_PPIS1 ate_VVD too_RG much_DA1 rice_NN1 cake_NN1 and_CC put_VVD on_RP weight_NN1 ._.</t>
  </si>
  <si>
    <t>I ate too much rice cake and put on weight.</t>
  </si>
  <si>
    <t>もちを食べ過ぎて、太った。</t>
  </si>
  <si>
    <t>I_PPIS1 went_VVD to_II my_APPGE senior_NN1 's_GE live_JJ concert_NN1 ._.</t>
  </si>
  <si>
    <t>I went to my senior's live concert.</t>
  </si>
  <si>
    <t>先輩のライブ</t>
  </si>
  <si>
    <t>I_PPIS1 stayed_VVD at_II home_NN1 all_DB day_NNT1 and_CC took_VVD it_PPH1 easy_JJ ._.</t>
  </si>
  <si>
    <t>I stayed at home all day and took it easy.</t>
  </si>
  <si>
    <t>ずっと家に居てのんびり過ごしました。</t>
  </si>
  <si>
    <t>I_PPIS1 slept_VVD in_RP ._.</t>
  </si>
  <si>
    <t>I slept in.</t>
  </si>
  <si>
    <t>朝寝坊</t>
  </si>
  <si>
    <t>I_PPIS1 stayed_VVD up_RP late_RR ._.</t>
  </si>
  <si>
    <t>I stayed up late.</t>
  </si>
  <si>
    <t>夜更かしをした。</t>
  </si>
  <si>
    <t>My_APPGE winter_NNT1 vacation_NN1 was_VBDZ short_JJ but_CCB good_JJ ._.</t>
  </si>
  <si>
    <t>My winter vacation was short but good.</t>
  </si>
  <si>
    <t>短かったけどとても良い冬休みでした。</t>
  </si>
  <si>
    <t>Why_RRQ did_VDD you_PPY go_VVI there_RL ?_?</t>
  </si>
  <si>
    <t>Why did you go there?</t>
  </si>
  <si>
    <t>何しに行ったの？</t>
  </si>
  <si>
    <t>dried_VVD food_NN1 shop_NN1</t>
  </si>
  <si>
    <t>dried food shop</t>
  </si>
  <si>
    <t>乾物屋</t>
  </si>
  <si>
    <t>About_II what_DDQ time_NNT1 did_VDD you_PPY go_VVI to_II the_AT shrine_NN1 ?_?</t>
  </si>
  <si>
    <t>About what time did you go to the shrine?</t>
  </si>
  <si>
    <t>初詣には何時ごろ行ったの？</t>
  </si>
  <si>
    <t>Who_PNQS is_VBZ your_APPGE favorite_JJ singer_NN1 ?_?</t>
  </si>
  <si>
    <t>Who is your favorite singer?</t>
  </si>
  <si>
    <t>一番好きな歌手は誰？</t>
  </si>
  <si>
    <t>I_PPIS1 watched_VVD the_AT Kohaku_NN1 singing_VVG contest_NN1 from_II start_NN1 to_II finish_NN1 (_( on_II TV_NN1 )_) ._.</t>
  </si>
  <si>
    <t>I watched the Kohaku singing contest from start to finish (on TV).</t>
  </si>
  <si>
    <t>紅白を最初から最後まで観た。</t>
  </si>
  <si>
    <t>There_EX were_VBDR so_RG many_DA2 people_NN that_CST it_PPH1 was_VBDZ difficult_JJ to_TO move_VVI ._.</t>
  </si>
  <si>
    <t>There were so many people that it was difficult to move.</t>
  </si>
  <si>
    <t>人がいっぱいで動けなくて大変だった。</t>
  </si>
  <si>
    <t>I_PPIS1 almost_RR missed_VVD the_AT last_MD train_NN1 ._.</t>
  </si>
  <si>
    <t>I almost missed the last train.</t>
  </si>
  <si>
    <t>終電に乗り遅れそうだった。</t>
  </si>
  <si>
    <t>three_MC children_NN2 including_II my_APPGE big_JJ sister_NN1 ,_, my_APPGE little_JJ brother_NN1 and_CC me_PPIO1 /_FO There_EX are_VBR three_MC children_NN2 in_II my_APPGE family_NN1 :_: my_APPGE big_JJ sister_NN1 ,_, my_APPGE little_JJ brother_NN1 and_CC</t>
  </si>
  <si>
    <t>three children including my big sister, my little brother and me / There are three children in my family: my big sister, my little brother and me.</t>
  </si>
  <si>
    <t>姉１人と自分と弟１人の場合の三人兄弟</t>
  </si>
  <si>
    <t>through_II (_( out_RP )_) the_AT night_NNT1 /_FO all_RR night_NNT1 /_FO I_ZZ1 was_VBDZ up_RP all_DB night_NNT1 ._.</t>
  </si>
  <si>
    <t>through (out) the night / all night / I was up all night.</t>
  </si>
  <si>
    <t>夜通し</t>
  </si>
  <si>
    <t>Did_VDD you_PPY see_VVI in_II the_AT New_JJ Year_NNT1 at_II a_AT1 shrine_NN1 ._.</t>
  </si>
  <si>
    <t>Did you see in the New Year at a shrine.</t>
  </si>
  <si>
    <t>大晦日から元旦にかけて神社で過ごしましたか。</t>
  </si>
  <si>
    <t>年明けに初詣に行った。</t>
  </si>
  <si>
    <t>New_JJ Year_NNT1 's_GE Cards_NN2</t>
  </si>
  <si>
    <t>New Year's Cards</t>
  </si>
  <si>
    <t>年賀状</t>
  </si>
  <si>
    <t>Altogether_RR it_PPH1 took_VVD 15_MC hours_NNT2 ,_, including_II transfer_NN1 time_NNT1 ._.</t>
  </si>
  <si>
    <t>Altogether it took 15 hours, including transfer time.</t>
  </si>
  <si>
    <t>乗り継ぎ時間もいれて全部で１５時間ぐらいかかった</t>
  </si>
  <si>
    <t>I_PPIS1 went_VVD back_RP to_II my_APPGE hometown_NN1 ._.</t>
  </si>
  <si>
    <t>I went back to my hometown.</t>
  </si>
  <si>
    <t>実家に帰った</t>
  </si>
  <si>
    <t>I_PPIS1 went_VVD to_II Tokyo_NP1 Tower_NN1 on_II New_JJ Year_NNT1 's_GE Eve_NNT1 ._.</t>
  </si>
  <si>
    <t>I went to Tokyo Tower on New Year's Eve.</t>
  </si>
  <si>
    <t>年越しは東京タワーを見に行ったの。</t>
  </si>
  <si>
    <t>I_PPIS1 spent_VVD New_JJ Year_NNT1 's_GE Eve_NNT1 at_II home_NN1 ._.</t>
  </si>
  <si>
    <t>I spent New Year's Eve at home.</t>
  </si>
  <si>
    <t>年越しを家で過ごした。</t>
  </si>
  <si>
    <t>I_PPIS1 distributed_VVD and_CC sorted_VVD New_JJ Year_NNT1 's_GE cards_NN2 ._.</t>
  </si>
  <si>
    <t>I distributed and sorted New Year's cards.</t>
  </si>
  <si>
    <t>年賀状の配達だけでなく、仕分けもした。</t>
  </si>
  <si>
    <t>traditional_JJ Japanese_JJ New_JJ Year_NNT1 's_GE foods_NN2</t>
  </si>
  <si>
    <t>traditional Japanese New Year's foods</t>
  </si>
  <si>
    <t>The_AT lunch_NN1 was_VBDZ buffet-style_JJ ._.   The_AT lunch_NN1 was_VBDZ smorgasbord_NN1 style_NN1 ._.</t>
  </si>
  <si>
    <t>The lunch was buffet-style. The lunch was smorgasbord style.</t>
  </si>
  <si>
    <t>昼食はバイキングだった。</t>
  </si>
  <si>
    <t>I_PPIS1 stayed_VVD in_II Kyoto_NP1 just_RR for_IF one_MC1 night_NNT1 and_CC two_MC days_NNT2 ._.</t>
  </si>
  <si>
    <t>I stayed in Kyoto just for one night and two days.</t>
  </si>
  <si>
    <t>一泊二日</t>
  </si>
  <si>
    <t>I_PPIS1 had_VHD my_APPGE nails_NN2 painted_VVN ._.</t>
  </si>
  <si>
    <t>I had my nails painted.</t>
  </si>
  <si>
    <t>ネイルアートをした。</t>
  </si>
  <si>
    <t>What_DDQ did_VDD you_PPY pray_VVI for_IF ?_?</t>
  </si>
  <si>
    <t>What did you pray for?</t>
  </si>
  <si>
    <t>何をお願いしたの？</t>
  </si>
  <si>
    <t>I_PPIS1 saw_VVD the_AT changing_NN1 of_IO the_AT guard_NN1 in_II Taiwan_NP1 ._.</t>
  </si>
  <si>
    <t>大学</t>
  </si>
  <si>
    <t>I saw the changing of the guard in Taiwan.</t>
  </si>
  <si>
    <t>台湾で衛兵交代式を見た。</t>
  </si>
  <si>
    <t>The_AT food_NN1 smelled_VVD quite_RG peculiar_JJ ._.</t>
  </si>
  <si>
    <t>The food smelled quite peculiar.</t>
  </si>
  <si>
    <t>食べ物は独特なにおいがした。</t>
  </si>
  <si>
    <t>Everyone_PN1 in_II Taiwan_NP1 was_VBDZ really_RR warm_JJ ._.  Everyone_PN1 in_II Taiwan_NP1 was_VBDZ welcoming_VVG ._.</t>
  </si>
  <si>
    <t>Everyone in Taiwan was really warm. Everyone in Taiwan was welcoming.</t>
  </si>
  <si>
    <t>台湾の方々は皆温かかった</t>
  </si>
  <si>
    <t>The_AT music_NN1 was_VBDZ easy_JJ to_TO get_VVI into_II ._.  /_FO I_ZZ1 really_RR got_VVN into_II it_PPH1 ._.</t>
  </si>
  <si>
    <t>The music was easy to get into. / I really got into it.</t>
  </si>
  <si>
    <t>ノリが良かった。</t>
  </si>
  <si>
    <t>I_PPIS1 made_VVD my_APPGE New_JJ Year_NNT1 's_GE wish_NN1 at_II the_AT temple_NN1 ._.</t>
  </si>
  <si>
    <t>I made my New Year's wish at the temple.</t>
  </si>
  <si>
    <t>私はお寺で今年の抱負をお願いした。</t>
  </si>
  <si>
    <t>My_APPGE friend_NN1 and_CC I_PPIS1 made_VVD a_AT1 snow_NN1 hut_NN1 on_II the_AT ski_NN1 slope_NN1 ._.</t>
  </si>
  <si>
    <t>My friend and I made a snow hut on the ski slope.</t>
  </si>
  <si>
    <t>友達とスキー場でかまくらを作った</t>
  </si>
  <si>
    <t>On_II the_AT 31st_MD ,_, only_JJ people_NN who_PNQS won_VVD the_AT lottery_NN1 came_VVD ,_, but_CCB on_II January_NPM1 1st_MD many_DA2 more_DAR people_NN came_VVD ._.</t>
  </si>
  <si>
    <t>On the 31st, only people who won the lottery came, but on January 1st many more people came.</t>
  </si>
  <si>
    <t>３１日は抽選で当たった人達だけだったので、そんなに人は多くなかったが、１日は沢山の人が来た。</t>
  </si>
  <si>
    <t>climb_VV0 stairs_NN2</t>
  </si>
  <si>
    <t>climb stairs</t>
  </si>
  <si>
    <t>階段に登る。</t>
  </si>
  <si>
    <t>How_RGQ much_DA1 New_JJ Year_NNT1 's_GE gift_NN1 money_NN1 did_VDD you_PPY get_VVI ?_?</t>
  </si>
  <si>
    <t>How much New Year's gift money did you get?</t>
  </si>
  <si>
    <t>お年玉いくらもらった？</t>
  </si>
  <si>
    <t>What_DDQ have_VH0 they_PPHS2 got_VVN there_RL ?_? (_( 'They'_NN1 refers_VVZ to_II the_AT place._NNU )_) /_FO What_DDQ 's_VBZ to_TO see_VVI there_RL ?_?</t>
  </si>
  <si>
    <t>What have they got there? ('They' refers to the place.) / What's to see there?</t>
  </si>
  <si>
    <t>そこになにがある？</t>
  </si>
  <si>
    <t>The_AT friend_NN1 I_PPIS1 met_VVD yesterday_RT ,_, who_PNQS I_PPIS1 had_VHD n't_XX seen_VVN for_IF a_AT1 long_JJ time_NNT1 ,_, had_VHD n't_XX changed_VVN since_CS junior_JJ high_JJ school_NN1 ._.</t>
  </si>
  <si>
    <t>The friend I met yesterday, who I hadn't seen for a long time, hadn't changed since junior high school.</t>
  </si>
  <si>
    <t>昨日久しぶりに会った友達は、中学生の頃と変わっていなかった。</t>
  </si>
  <si>
    <t>We_PPIS2 had_VHD a_AT1 good_JJ chat_NN1 ._.   /_FO We_PPIS2 had_VHD an_AT1 interesting_JJ conversation_NN1 ._.</t>
  </si>
  <si>
    <t>We had a good chat. / We had an interesting conversation.</t>
  </si>
  <si>
    <t>面白い話をした</t>
  </si>
  <si>
    <t>As_II a_AT1 coming-of-age_JJ representative_NN1 ,_, I_PPIS1 made_VVD a_AT1 speech_NN1 in_II reply_NN1 ._.</t>
  </si>
  <si>
    <t>As a coming-of-age representative, I made a speech in reply.</t>
  </si>
  <si>
    <t>新成人代表として答辞を読んだこと。</t>
  </si>
  <si>
    <t>I_PPIS1 drank_VVD too_RG much_DA1 sake_NN1 and_CC I_PPIS1 do_VD0 n't_XX remember_VVI anything_PN1 after_II that_DD1 ._.</t>
  </si>
  <si>
    <t>I drank too much sake and I don't remember anything after that.</t>
  </si>
  <si>
    <t>お酒飲みすぎて、途中から記憶がない。</t>
  </si>
  <si>
    <t>I_PPIS1 picked_VVD (_( took_VVD )_) a_AT1 fortune_NN1 slip_NN1 at_II the_AT shrine_NN1 ._.</t>
  </si>
  <si>
    <t>I picked (took) a fortune slip at the shrine.</t>
  </si>
  <si>
    <t>The_AT fortune_NN1 slip_NN1 said_VVD 'Little_NN1 happiness_NN1 (_( Great_JJ Happiness_NN1 '_GE ,_, 'Moderate_JJ Happiness_NN1 '_GE )_) ._.</t>
  </si>
  <si>
    <t>The fortune slip said 'Little happiness’ (’Great Happiness', 'Moderate Happiness').</t>
  </si>
  <si>
    <t>小吉だった。大吉、中吉</t>
  </si>
  <si>
    <t>a_AT1 staircase_NN1 with_IW 600_MC steps_NN2</t>
  </si>
  <si>
    <t>a staircase with 600 steps</t>
  </si>
  <si>
    <t>６００段の階段</t>
  </si>
  <si>
    <t>I_PPIS1 picked_VVD a_AT1 fortune_NN1 slip_NN1 at_II the_AT shrine_NN1 ._.</t>
  </si>
  <si>
    <t>I picked a fortune slip at the shrine.</t>
  </si>
  <si>
    <t>神社でおみくじを引いた。</t>
  </si>
  <si>
    <t>Would_VM you_PPY like_VVI to_TO pay_VVI in_II installments_NN2 ?_?</t>
  </si>
  <si>
    <t>Would you like to pay in installments?</t>
  </si>
  <si>
    <t>クレジットカードのお支払い回数はどうしますか</t>
  </si>
  <si>
    <t>He_PPHS1 was_VBDZ very_RG familiar_JJ with_IW Wii_NP1 ._.</t>
  </si>
  <si>
    <t>He was very familiar with Wii.</t>
  </si>
  <si>
    <t>彼はＷiiを使うことに慣れていた。</t>
  </si>
  <si>
    <t>I_PPIS1 attended_VVD Christmas_NNT1 (_( chapel_NN1 )_) service_NN1 ._.</t>
  </si>
  <si>
    <t>I attended Christmas (chapel) service.</t>
  </si>
  <si>
    <t>クリスマス礼拝</t>
  </si>
  <si>
    <t>The_AT shop_NN1 's_GE interior_NN1 is_VBZ dirty_JJ ._.</t>
  </si>
  <si>
    <t>The shop's interior is dirty.</t>
  </si>
  <si>
    <t>お店の内装などは汚い。</t>
  </si>
  <si>
    <t>I_PPIS1 continued_VVD to_TO write_VVI my_APPGE report_NN1 (_( essay_NN1 /_FO paper_NN1 )_) ._.</t>
  </si>
  <si>
    <t>I continued to write my report (essay / paper).</t>
  </si>
  <si>
    <t>私はまたレポートの続きをやった。</t>
  </si>
  <si>
    <t>bullet_NN1 train_NN1</t>
  </si>
  <si>
    <t>bullet train</t>
  </si>
  <si>
    <t>university_NN1 applicant_NN1 /_FO high_JJ school_NN1 applicant_NN1</t>
  </si>
  <si>
    <t>university applicant / high school applicant</t>
  </si>
  <si>
    <t>受験生</t>
  </si>
  <si>
    <t>highway_NN1 bus_NN1</t>
  </si>
  <si>
    <t>highway bus</t>
  </si>
  <si>
    <t>高速バス</t>
  </si>
  <si>
    <t>Never_RR again_RT !_!  I_PPIS1 never_RR want_VV0 to_TO do_VDI it_PPH1 again_RT ._.</t>
  </si>
  <si>
    <t>Never again! I never want to do it again.</t>
  </si>
  <si>
    <t>二度とやりたくない。</t>
  </si>
  <si>
    <t>French_JJ restaurant_NN1</t>
  </si>
  <si>
    <t>French restaurant</t>
  </si>
  <si>
    <t>フランスの</t>
  </si>
  <si>
    <t>task_NN1 ,_, homework_NN1</t>
  </si>
  <si>
    <t>task, homework</t>
  </si>
  <si>
    <t>課題</t>
  </si>
  <si>
    <t>I_PPIS1 could_VM n't_XX say_VVI a_AT1 word_NN1 ._.  I_PPIS1 did_VDD n't_XX know_VVI what_DDQ to_TO say_VVI ._.</t>
  </si>
  <si>
    <t>I couldn't say a word. I didn't know what to say.</t>
  </si>
  <si>
    <t>声がでなかった</t>
  </si>
  <si>
    <t>I_PPIS1 bought_VVD a_AT1 bouquet_NN1 of_IO flowers_NN2 for_IF their_APPGE wedding_NN1 anniversary_NN1 ._.</t>
  </si>
  <si>
    <t>I bought a bouquet of flowers for their wedding anniversary.</t>
  </si>
  <si>
    <t>結婚記念日に花束を買いました。</t>
  </si>
  <si>
    <t>anniversary_NN1</t>
  </si>
  <si>
    <t>anniversary</t>
  </si>
  <si>
    <t>記念日</t>
  </si>
  <si>
    <t>I_PPIS1 sang_VVD so_RG much_DA1 ,_, my_APPGE voice_NN1 became_VVD hoarse_JJ ._.</t>
  </si>
  <si>
    <t>I sang so much, my voice became hoarse.</t>
  </si>
  <si>
    <t>喉がかれた</t>
  </si>
  <si>
    <t>my_APPGE karaoke_NN1 specialty_NN1</t>
  </si>
  <si>
    <t>my karaoke specialty</t>
  </si>
  <si>
    <t>カラオケの１８番</t>
  </si>
  <si>
    <t>You_PPY have_VH0 a_AT1 good_JJ (_( singing_VVG )_) voice_NN1 ._.</t>
  </si>
  <si>
    <t>You have a good (singing) voice.</t>
  </si>
  <si>
    <t>喉（のど）がいい</t>
  </si>
  <si>
    <t>We_PPIS2 chose_VVD the_AT all-you-can-eat_VV0 course_NN1 ._.  all-you-can-drink_NN1</t>
  </si>
  <si>
    <t>We chose the all-you-can-eat course. all-you-can-drink</t>
  </si>
  <si>
    <t>食べ放題 飲み放題</t>
  </si>
  <si>
    <t>We_PPIS2 rearranged_VVD clothes_NN2 for_IF the_AT new_JJ season_NNT1 ._.  We_PPIS2 made_VVD a_AT1 seasonal_JJ change_NN1 of_IO clothes_NN2 ._.</t>
  </si>
  <si>
    <t>We rearranged clothes for the new season. We made a seasonal change of clothes.</t>
  </si>
  <si>
    <t>洋服を整理した。衣替えclothes changing season</t>
  </si>
  <si>
    <t>ramen_NN2 shop_VV0 ,_, ramen_NN2 restaurant_NN1</t>
  </si>
  <si>
    <t>ramen shop, ramen restaurant</t>
  </si>
  <si>
    <t>ラーメン屋</t>
  </si>
  <si>
    <t>I_PPIS1 did_VDD my_APPGE best_JJT in_II my_APPGE club_NN1 activity_NN1 ._.  I_PPIS1 did_VDD my_APPGE very_RG best_RRT in_II my_APPGE club_NN1 activity_NN1 ._.  I_PPIS1 tried_VVD really_RR hard_RR in_II my_APPGE club_NN1 activity_NN1 ._.</t>
  </si>
  <si>
    <t>I did my best in my club activity. I did my very best in my club activity. I tried really hard in my club activity.</t>
  </si>
  <si>
    <t>一所懸命、部活に取り組んだ。</t>
  </si>
  <si>
    <t>I_PPIS1 made_VVD a_AT1 lot_NN1 of_IO hits_NN2 ._.  It_PPH1 felt_VVD really_RR good_JJ ._.</t>
  </si>
  <si>
    <t>I made a lot of hits. It felt really good.</t>
  </si>
  <si>
    <t>たくさんヒットが打てて気持ちよかった。</t>
  </si>
  <si>
    <t>We_PPIS2 are_VBR low_JJ on_II manpower_NN1 ._.</t>
  </si>
  <si>
    <t>We are low on manpower.</t>
  </si>
  <si>
    <t>人手不足</t>
  </si>
  <si>
    <t>I_PPIS1 change_VV0 trains_NN2 at_II Noborito_NP1 ._.</t>
  </si>
  <si>
    <t>I change trains at Noborito.</t>
  </si>
  <si>
    <t>乗り換えする</t>
  </si>
  <si>
    <t>We_PPIS2 arranged_VVD to_TO meet_VVI at_II the_AT restaurant_NN1 ._.</t>
  </si>
  <si>
    <t>We arranged to meet at the restaurant.</t>
  </si>
  <si>
    <t>レストランで待ち合わせをした。</t>
  </si>
  <si>
    <t>Koshien_JJ baseball_NN1 stadium_NN1</t>
  </si>
  <si>
    <t>Koshien baseball stadium</t>
  </si>
  <si>
    <t>甲子園球場だ</t>
  </si>
  <si>
    <t xml:space="preserve"> I_PPIS1 look_VV0 up_II21 to_II22 /_FO idolize_VV0 /_FO admire_VV0 Ichiro_NP1 ._.</t>
  </si>
  <si>
    <t>I look up to / idolize / admire Ichiro.</t>
  </si>
  <si>
    <t>あこがれる</t>
  </si>
  <si>
    <t>Our_APPGE team_NN1 joined_VVD the_AT national_JJ baseball_NN1 games_NN2 /_FO the_AT national_JJ tournament_NN1 ._.</t>
  </si>
  <si>
    <t>Our team joined the national baseball games / the national tournament.</t>
  </si>
  <si>
    <t>全国大会</t>
  </si>
  <si>
    <t>I_PPIS1 took_VVD a_AT1 photo_NN1 to_TO hold_VVI on_RP to_II the_AT memory._NNU ×my_APPGE memory_NN1</t>
  </si>
  <si>
    <t>I took a photo to hold on to the memory.×my memory</t>
  </si>
  <si>
    <t>思い出に残す為</t>
  </si>
  <si>
    <t>Walk_VV0 this_DD1 way_NN1 ._.</t>
  </si>
  <si>
    <t>Walk this way.</t>
  </si>
  <si>
    <t>方向</t>
  </si>
  <si>
    <t>There_EX was_VBDZ a_AT1 crowd_NN1 of_IO people_NN outside_II the_AT concert_NN1 venue_NN1 ._.</t>
  </si>
  <si>
    <t>There was a crowd of people outside the concert venue.</t>
  </si>
  <si>
    <t>人ごみ</t>
  </si>
  <si>
    <t>I_PPIS1 met_VVD my_APPGE parents_NN2 after_II a_AT1 long_JJ time_NNT1 ._.  It_PPH1 had_VHD been_VBN a_AT1 long_JJ time_NNT1 since_CS I_PPIS1 saw_VVD my_APPGE parents_NN2 ._.</t>
  </si>
  <si>
    <t>I met my parents after a long time. It had been a long time since I saw my parents.</t>
  </si>
  <si>
    <t>両親と久しぶりに会った</t>
  </si>
  <si>
    <t>For_IF the_AT first_MD time_NNT1 I_PPIS1 was_VBDZ nervous_JJ and_CC I_PPIS1 could_VM n't_XX do_VDI it_PPH1 well_RR (_( or_CC I_PPIS1 messed_VVD up_RP )_) ._.</t>
  </si>
  <si>
    <t>For the first time I was nervous and I couldn't do it well (or I messed up).</t>
  </si>
  <si>
    <t>最初、緊張して失敗もしてしまった</t>
  </si>
  <si>
    <t>I_PPIS1 went_VVD to_II a_AT1 year-end_JJ party_NN1 ._.  I_PPIS1 had_VHD a_AT1 year-end_JJ party_NN1 to_TO go_VVI to_II ._.  I_PPIS1 went_VVD to_II the_AT office_NN1 year-end_JJ party_NN1 ._.</t>
  </si>
  <si>
    <t>I went to a year-end party. I had a year-end party to go to. I went to the office year-end party.</t>
  </si>
  <si>
    <t>忘年会</t>
  </si>
  <si>
    <t>That_DD1 was_VBDZ the_AT song_NN1 used_VVN in_II the_AT TV_NN1 program_NN1 ._.</t>
  </si>
  <si>
    <t>That was the song used in the TV program.</t>
  </si>
  <si>
    <t>あるTV番組で使われた曲だった。</t>
  </si>
  <si>
    <t>It_PPH1 would_VM be_VBI cool_JJ to_TO be_VBI able_JK to_TO do_VDI yabusame_NN1 ,_, 'archery_NN1 on_II horseback'_NN1 ,_, would_VM n't_XX it_PPH1 !_!</t>
  </si>
  <si>
    <t>It would be cool to be able to do yabusame, 'archery on horseback', wouldn't it!</t>
  </si>
  <si>
    <t>「やぶさめ」が出来たらカッコいいね。</t>
  </si>
  <si>
    <t>I_PPIS1 just_RR wandered_VVD around_RP ._.</t>
  </si>
  <si>
    <t>I just wandered around.</t>
  </si>
  <si>
    <t>適当にぶらぶらしました。</t>
  </si>
  <si>
    <t>There_EX 's_VBZ nothing_PN1 in_RR21 particular_RR22 that_CST I_PPIS1 want_VV0 (_( to_TO buy_VVI )_) ._.</t>
  </si>
  <si>
    <t>There's nothing in particular that I want (to buy).</t>
  </si>
  <si>
    <t>何か欲しい（買いたい）ものがあったわけではない。</t>
  </si>
  <si>
    <t>特に何もなく過ごした。</t>
  </si>
  <si>
    <t>Three_MC people_NN passed_VVD the_AT test_NN1 ,_, not_XX including_II me_PPIO1 ._.</t>
  </si>
  <si>
    <t>Three people passed the test, not including me.</t>
  </si>
  <si>
    <t>自分以外にあと３人試験に受かった。</t>
  </si>
  <si>
    <t>We_PPIS2 planned_VVD to_TO meet_VVI again_RT the_AT week_NNT1 after_II next_MD (_( two_MC weeks_NNT2 later_RRR )_) ._.</t>
  </si>
  <si>
    <t>We planned to meet again the week after next (two weeks later).</t>
  </si>
  <si>
    <t>再来週、また会う約束をした。（一緒に買い物に行った友達と）</t>
  </si>
  <si>
    <t>the_AT practice_NN1 for_IF the_AT athletics_NN1 festival_NN1</t>
  </si>
  <si>
    <t>the practice for the athletics festival</t>
  </si>
  <si>
    <t>体育祭練習</t>
  </si>
  <si>
    <t>After_II the_AT practice_NN1 for_IF the_AT athletics_NN1 festival_NN1 ,_, I_PPIS1 went_VVD to_II the_AT club_NN1 activity_NN1 to_II practice_NN1 music_NN1 ._.</t>
  </si>
  <si>
    <t>After the practice for the athletics festival, I went to the club activity to practice music.</t>
  </si>
  <si>
    <t>体育祭練習のあと、部活に行って体育祭で吹く曲の練習をした。</t>
  </si>
  <si>
    <t>I_PPIS1 bet_VV0 a_AT1 hundred_NNO yen_NN thatthe_VV0 team_NN1 would_VM win_VVI )_) ._.</t>
  </si>
  <si>
    <t>I bet a hundred yen （that the team would win).</t>
  </si>
  <si>
    <t>そのチームが勝つことに１００円賭けた。</t>
  </si>
  <si>
    <t>I_PPIS1 had_VHD a_AT1 sore_JJ throat_NN1 ._.  My_APPGE throat_NN1 was_VBDZ sore_JJ ._.</t>
  </si>
  <si>
    <t>I had a sore throat. My throat was sore.</t>
  </si>
  <si>
    <t>喉が痛かった</t>
  </si>
  <si>
    <t>I_PPIS1 coughed_VVD ._.</t>
  </si>
  <si>
    <t>I coughed.</t>
  </si>
  <si>
    <t>せきが出た</t>
  </si>
  <si>
    <t>I_PPIS1 browsed_VVD at_II a_AT1 bookstore_NN1 ._.</t>
  </si>
  <si>
    <t>I browsed at a bookstore.</t>
  </si>
  <si>
    <t>私は本屋で立ち読みをしました。</t>
  </si>
  <si>
    <t>I_PPIS1 had_VHD a_AT1 dream_NN1 ._.</t>
  </si>
  <si>
    <t>I had a dream.</t>
  </si>
  <si>
    <t>夢を見た</t>
  </si>
  <si>
    <t>I_PPIS1 spent_VVD 2000_MC yen_NN on_II UFO_NP1 Catcher_NP1 ,_, but_CCB I_PPIS1 did_VDD n't_XX get_VVI a_AT1 single_JJ thing_NN1 ._.</t>
  </si>
  <si>
    <t>I spent 2000 yen on UFO Catcher, but I didn't get a single thing.</t>
  </si>
  <si>
    <t>私はUFOキャッチャーで２０００円使ったにも関わらず、１つも取ることが出来なかった</t>
  </si>
  <si>
    <t>I_PPIS1 arranged_VVD to_TO meet_VVI my_APPGE friend_NN1 at_II the_AT station_NN1 at_II three_MC ._.</t>
  </si>
  <si>
    <t>I arranged to meet my friend at the station at three.</t>
  </si>
  <si>
    <t>駅で３時に友達と待ち合わせをした。</t>
  </si>
  <si>
    <t>I_PPIS1 cleaned_VVD my_APPGE house_NN1 on_II Sunday_NPD1 morning_NNT1 ._.</t>
  </si>
  <si>
    <t>I cleaned my house on Sunday morning.</t>
  </si>
  <si>
    <t>私は日曜日の午前中に掃除をした</t>
  </si>
  <si>
    <t>I_PPIS1 chose_VVD it_PPH1 because_CS I_PPIS1 liked_VVD it_PPH1 ._.</t>
  </si>
  <si>
    <t>I chose it because I liked it.</t>
  </si>
  <si>
    <t>なぜ選んだかというと</t>
  </si>
  <si>
    <t>three_MC consecutive_JJ days_NNT2 off_RP</t>
  </si>
  <si>
    <t>three consecutive days off</t>
  </si>
  <si>
    <t>３連休</t>
  </si>
  <si>
    <t>Recently_RR the_AT panda_NN1 at_II Ueno_NP1 Zoo_NN1 died_VVD ,_, so_CS I_PPIS1 saw_VVD a_AT1 lesser_JJ panda_NN1 instead_RR ._.</t>
  </si>
  <si>
    <t>Recently the panda at Ueno Zoo died, so I saw a lesser panda instead.</t>
  </si>
  <si>
    <t>上野動物園ではパンダが最近死んでしまったので代わりにレッサーパンダがいた。</t>
  </si>
  <si>
    <t>I_PPIS1 caught_VVD flu_NN1 ._.</t>
  </si>
  <si>
    <t>I caught flu.</t>
  </si>
  <si>
    <t>インフルエンザになった</t>
  </si>
  <si>
    <t>My_APPGE temperature_NN1 was_VBDZ not_XX so_RG high_JJ ,_, but_CCB I_PPIS1 had_VHD a_AT1 sore_JJ throat_NN1 ._.</t>
  </si>
  <si>
    <t>My temperature was not so high, but I had a sore throat.</t>
  </si>
  <si>
    <t>熱はあまり出なかったけど、喉が痛かった。</t>
  </si>
  <si>
    <t>film_NN1 works_VVZ /_FO Miyazaki_NP1 's_GE film_NN1 works_VVZ</t>
  </si>
  <si>
    <t>film works / Miyazaki's film works</t>
  </si>
  <si>
    <t>映画の作品</t>
  </si>
  <si>
    <t>What_DDQ did_VDD you_PPY buy_VVI when_RRQ you_PPY went_VVD shopping_VVG ?_?</t>
  </si>
  <si>
    <t>What did you buy when you went shopping?</t>
  </si>
  <si>
    <t>買い物で何を買ったか</t>
  </si>
  <si>
    <t>What_DDQ did_VDD you_PPY eat_VVI for_IF your_APPGE meal_NN1 ?_?</t>
  </si>
  <si>
    <t>What did you eat for your meal?</t>
  </si>
  <si>
    <t>ご飯は何を食べたか</t>
  </si>
  <si>
    <t>whether_CSW you_PPY have_VH0 a_AT1 fever_NN1 (_( temperature_NN1 )_) or_CC not_XX</t>
  </si>
  <si>
    <t>whether you have a fever (temperature) or not</t>
  </si>
  <si>
    <t>熱の有無</t>
  </si>
  <si>
    <t>My_APPGE parents_NN2 forced_VVN (_( pressured_JJ )_) me_PPIO1 to_TO go_VVI to_II a_AT1 cram_NN1 school_NN1 ._.</t>
  </si>
  <si>
    <t>My parents forced (pressured) me to go to a cram school.</t>
  </si>
  <si>
    <t>無理矢理</t>
  </si>
  <si>
    <t>The_AT question_NN1 was_VBDZ unexpectedly_RR (_( surprisingly_RR )_) easy_JJ ._.</t>
  </si>
  <si>
    <t>The question was unexpectedly (surprisingly) easy.</t>
  </si>
  <si>
    <t>その問題は意外と簡単だった。</t>
  </si>
  <si>
    <t>I_PPIS1 got_VVD a_AT1 sore_JJ throat_NN1 ._.</t>
  </si>
  <si>
    <t>I got a sore throat.</t>
  </si>
  <si>
    <t>喉が痛くなった</t>
  </si>
  <si>
    <t>That_DD1 friend_NN1 is_VBZ from_II a_AT1 different_JJ faculty_NN1 ,_, so_CS I_PPIS1 could_VM expand_VVI my_APPGE circle_NN1 of_IO friends_NN2 ._.</t>
  </si>
  <si>
    <t>That friend is from a different faculty, so I could expand my circle of friends.</t>
  </si>
  <si>
    <t>その友達は学部が別で、友達関係が広がった。</t>
  </si>
  <si>
    <t>After_CS I_PPIS1 've_VH0 found_VVN what_DDQ I_PPIS1 want_VV0 to_TO buy_VVI ,_, I_PPIS1 'll_VM go_VVI home_RL ._.</t>
  </si>
  <si>
    <t>After I've found what I want to buy, I 'll go home.</t>
  </si>
  <si>
    <t>目的の物が買えたら帰ります。</t>
  </si>
  <si>
    <t>He_PPHS1 's_VBZ a_AT1 friend_NN1 from_II my_APPGE dormitory_NN1 ._.  /_FO He_PPHS1 's_VBZ a_AT1 friend_NN1 who_PNQS lives_VVZ in_II the_AT same_DA dormitory_NN1 as_CSA me_PPIO1 ._.</t>
  </si>
  <si>
    <t>He's a friend from my dormitory. / He's a friend who lives in the same dormitory as me.</t>
  </si>
  <si>
    <t>寮で一緒に暮らしている友人</t>
  </si>
  <si>
    <t>There_EX were_VBDR so_RG many_DA2 families_NN2 with_IW little_JJ kids_NN2 ,_, it_PPH1 was_VBDZ a_AT1 charming_JJ scene_NN1 ._.</t>
  </si>
  <si>
    <t>There were so many families with little kids, it was a charming scene.</t>
  </si>
  <si>
    <t>小さい子供をつれた家族が多く、微笑ましい環境だった</t>
  </si>
  <si>
    <t>I_PPIS1 want_VV0 to_TO go_VVI there_RL again_RT ._.</t>
  </si>
  <si>
    <t>I want to go there again.</t>
  </si>
  <si>
    <t>また行きたい！</t>
  </si>
  <si>
    <t>I_PPIS1 went_VVD to_II the_AT shrine_NN1 to_TO get_VVI rid_VVN of_IO my_APPGE bad_JJ luck_NN1 ._.</t>
  </si>
  <si>
    <t>I went to the shrine to get rid of my bad luck.</t>
  </si>
  <si>
    <t>神社に厄除けに行きました。</t>
  </si>
  <si>
    <t>I_PPIS1 put_VV0 on_II my_APPGE school_NN1 uniform_NN1 ._.  /_FO I_ZZ1 wore_VVD my_APPGE school_NN1 uniform_NN1</t>
  </si>
  <si>
    <t>I put on my school uniform. / I wore my school uniform</t>
  </si>
  <si>
    <t>制服を着た。</t>
  </si>
  <si>
    <t>I_PPIS1 was_VBDZ so_RG tired_JJ that_CST I_PPIS1 slept_VVD until_CS late_RR on_II Sunday_NPD1 ._.</t>
  </si>
  <si>
    <t>I was so tired that I slept until late on Sunday.</t>
  </si>
  <si>
    <t>日曜日は疲れていたので、遅くまで寝ていました。</t>
  </si>
  <si>
    <t>Tamagawagakuen_NN1 is_VBZ my_APPGE workplace_NN1 ._.</t>
  </si>
  <si>
    <t>Tamagawagakuen is my workplace.</t>
  </si>
  <si>
    <t>職場</t>
  </si>
  <si>
    <t>I_PPIS1 tidied_VVD up_RP the_AT house_NN1 ._.</t>
  </si>
  <si>
    <t>I tidied up the house.</t>
  </si>
  <si>
    <t>家で片付けをした</t>
  </si>
  <si>
    <t>I_PPIS1 unpacked_VVD and_CC put_VV0 away_RL clothes_NN2 for_IF the_AT seasonal_JJ change_NN1 ._.  /_FO I_ZZ1 unpacked_JJ and_CC put_VV0 away_RL clothes_NN2 at_II the_AT turn_NN1 of_IO the_AT season_NNT1 ._.</t>
  </si>
  <si>
    <t>I unpacked and put away clothes for the seasonal change. / I unpacked and put away clothes at the turn of the season.</t>
  </si>
  <si>
    <t>服の入れ替えをした。</t>
  </si>
  <si>
    <t>I_PPIS1 took_VVD classes_NN2 in_II English_NN1 ._.</t>
  </si>
  <si>
    <t>I took classes in English.</t>
  </si>
  <si>
    <t>英語の授業を受けた</t>
  </si>
  <si>
    <t>I_PPIS1 was_VBDZ playing_VVG games_NN2 until_II night_NNT1 ._.</t>
  </si>
  <si>
    <t>I was playing games until night.</t>
  </si>
  <si>
    <t>夜までずっとゲームをしていた</t>
  </si>
  <si>
    <t>I_PPIS1 bought_VVD a_AT1 lunch_NN1 box_NN1 ,_, a_AT1 drink_NN1 ,_, toast_VV0 ,_, chocolate_NN1 balls_NN2 ,_, and_CC potato_NN1 chips_NN2 at_II the_AT supermarket_NN1 ._.</t>
  </si>
  <si>
    <t>I bought a lunch box, a drink, toast, chocolate balls, and potato chips at the supermarket.</t>
  </si>
  <si>
    <t>スーパーでは弁当、飲み物、トースト、チョコボール、ポテトチップスを購入</t>
  </si>
  <si>
    <t>I_PPIS1 often_RR watch_VV0 You_PPY Tube_NN1 and_CC yesterday_RT I_PPIS1 watched_VVD 30_MC clips_NN2 ._.</t>
  </si>
  <si>
    <t>I often watch You Tube and yesterday I watched 30 clips.</t>
  </si>
  <si>
    <t>インターネットはニコニコ動画を見ており、３０種類ほどのムービーを見た。</t>
  </si>
  <si>
    <t>We_PPIS2 talked_VVD about_II life_NN1 and_CC how_RRQ to_TO live_VVI ._.</t>
  </si>
  <si>
    <t>We talked about life and how to live.</t>
  </si>
  <si>
    <t>私達は人生や身のふり方について話しあった。</t>
  </si>
  <si>
    <t>There_EX are_VBR eight_MC more_DAR hours_NNT2 of_IO the_AT driving_JJ skills_NN2 course_NN1 ._.  Eight_MC hours_NNT2 to_TO go_VVI of_IO the_AT driving_JJ skills_NN2 course_NN1 ._.</t>
  </si>
  <si>
    <t>There are eight more hours of the driving skills course. Eight hours to go of the driving skills course.</t>
  </si>
  <si>
    <t>あと技能を８時間で卒業です。</t>
  </si>
  <si>
    <t>Asakusa_NN1 was_VBDZ crowded_JJ ._.</t>
  </si>
  <si>
    <t>Asakusa was crowded.</t>
  </si>
  <si>
    <t>浅草は混んでいました。</t>
  </si>
  <si>
    <t>I_PPIS1 feel_VV0 I_PPIS1 ca_VM n't_XX say_VVI which_DDQ is_VBZ better_JJR ._.</t>
  </si>
  <si>
    <t>I feel I can't say which is better.</t>
  </si>
  <si>
    <t>どちらとも言えない気分になった。</t>
  </si>
  <si>
    <t>This_DD1 week_NNT1 I_PPIS1 'll_VM go_VVI and_CC see_VVI a_AT1 different_JJ movie_NN1 ._.</t>
  </si>
  <si>
    <t>This week I'll go and see a different movie.</t>
  </si>
  <si>
    <t>今週は違う映画を見に行く。</t>
  </si>
  <si>
    <t>How_RRQ do_VD0 you_PPY say_VVI furisode_NN1 in_II English_NN1 ?_? long_RR sleeved_JJ kimono_NN1</t>
  </si>
  <si>
    <t>How do you say furisode in English? long sleeved kimono</t>
  </si>
  <si>
    <t>振袖を英語で何て言うのか。</t>
  </si>
  <si>
    <t>coming-of-age_NN1 ceremony_NN1</t>
  </si>
  <si>
    <t>coming-of-age ceremony</t>
  </si>
  <si>
    <t>成人式</t>
  </si>
  <si>
    <t>During_II the_AT holiday_NN1 it_PPH1 was_VBDZ rainy_JJ and_CC cold_NN1 (_( outside_RL )_) so_CS I_PPIS1 stayed_VVD at_II home_NN1 almost_RR all_DB day_NNT1 ._.</t>
  </si>
  <si>
    <t>During the holiday it was rainy and cold (outside) so I stayed at home almost all day.</t>
  </si>
  <si>
    <t>休みは雨が降っており、外は寒くほとんど家にいた。</t>
  </si>
  <si>
    <t>I_PPIS1 wanted_VVD to_TO go_VVI shopping_VVG but_CCB the_AT motorbike_NN1 would_VM n't_XX start_VVI ,_, so_CS I_PPIS1 gave_VVD up_RP ._.</t>
  </si>
  <si>
    <t>I wanted to go shopping but the motorbike wouldn't start, so I gave up.</t>
  </si>
  <si>
    <t>買い物をしに外に出ようと思ったが原付のエンジンのかかりが悪く、断念した。</t>
  </si>
  <si>
    <t>fridge_NN1</t>
  </si>
  <si>
    <t>fridge</t>
  </si>
  <si>
    <t>冷蔵庫</t>
  </si>
  <si>
    <t>I_PPIS1 ate_VVD a_AT1 lot_NN1 of_IO beef_NN1 on_II rice_NN1 ._.</t>
  </si>
  <si>
    <t>I ate a lot of beef on rice.</t>
  </si>
  <si>
    <t>たくさんの牛丼を食べた。</t>
  </si>
  <si>
    <t>I_PPIS1 showed_VVD him_PPHO1 around_II the_AT town_NN1 ._.  I_PPIS1 showed_VVD him_PPHO1 around_RP my_APPGE school_NN1 ._.</t>
  </si>
  <si>
    <t>I showed him around the town. I showed him around my school.</t>
  </si>
  <si>
    <t>町を案内した。学校を案内した。</t>
  </si>
  <si>
    <t>I_PPIS1 had_VHD an_AT1 operation_NN1 ._.</t>
  </si>
  <si>
    <t>I had an operation.</t>
  </si>
  <si>
    <t>私は手術をしました。</t>
  </si>
  <si>
    <t>We_PPIS2 talked_VVD about_II what_DDQ had_VHD been_VBN happening_VVG to_II us_PPIO2 recently_RR ._.</t>
  </si>
  <si>
    <t>We talked about what had been happening to us recently.</t>
  </si>
  <si>
    <t>私達は、最近何があったかお互いのことを話し合いました。</t>
  </si>
  <si>
    <t>I_PPIS1 went_VVD to_TO see_VVI my_APPGE friend_NN1 suffering_VVG from_II flu_NN1 ._.</t>
  </si>
  <si>
    <t>I went to see my friend suffering from flu.</t>
  </si>
  <si>
    <t>インフルエンザだった友達のお見舞いに行った</t>
  </si>
  <si>
    <t>We_PPIS2 made_VVD a_AT1 baseball_NN1 team_NN1 ._.</t>
  </si>
  <si>
    <t>We made a baseball team.</t>
  </si>
  <si>
    <t>野球チームを作った</t>
  </si>
  <si>
    <t>My_APPGE score_NN1 is_VBZ about_RG 122_MC ._.</t>
  </si>
  <si>
    <t>My score is about 122.</t>
  </si>
  <si>
    <t>スコア１２２くらい</t>
  </si>
  <si>
    <t>I_PPIS1 got_VVD tired_JJ of_IO playing_VVG video_NN1 games_NN2 ._.</t>
  </si>
  <si>
    <t>I got tired of playing video games.</t>
  </si>
  <si>
    <t>～するのにあきた</t>
  </si>
  <si>
    <t>I_PPIS1 work_VV0 from_II five_MC to_II twelve_MC o'clock_RA ._.</t>
  </si>
  <si>
    <t>I work from five to twelve o'clock.</t>
  </si>
  <si>
    <t>５時～１２時働いた。</t>
  </si>
  <si>
    <t>I_PPIS1 spent_VVD a_AT1 lot_NN1 of_IO money_NN1 ._.</t>
  </si>
  <si>
    <t>I spent a lot of money.</t>
  </si>
  <si>
    <t>たくさんお金を使ってしまった。</t>
  </si>
  <si>
    <t>I_PPIS1 cooked_VVD (_( made_VVD )_) chicken_NN1 dishes_NN2 ._.</t>
  </si>
  <si>
    <t>I cooked (made) chicken dishes.</t>
  </si>
  <si>
    <t>鶏肉を使った料理をした。</t>
  </si>
  <si>
    <t>I_PPIS1 went_VVD out_RP shopping_VVG at_II three_MC o'clock_RA ._.  I_PPIS1 left_VVD at_II three_MC o'clock_RA to_TO go_VVI shopping_VVG ._.</t>
  </si>
  <si>
    <t>I went out shopping at three o'clock. I left at three o'clock to go shopping.</t>
  </si>
  <si>
    <t>私は買い物に３時に出掛けた。</t>
  </si>
  <si>
    <t>There_EX were_VBDR few_DA2 customers_NN2 ,_, so_CS we_PPIS2 could_VM finish_VVI work_NN1 early_RR ._.  We_PPIS2 could_VM finish_VVI work_NN1 earlier_RRR than_CSN usual_JJ ._.</t>
  </si>
  <si>
    <t>There were few customers, so we could finish work early. We could finish work earlier than usual.</t>
  </si>
  <si>
    <t>お客様が少なかったから、仕事が終わるのが早かった。</t>
  </si>
  <si>
    <t>We_PPIS2 had_VHD a_AT1 good_JJ time_NNT1 singing_VVG alot_NN1 of_IO karaoke_NN1 and_CC felt_VVD refreshed._NNU</t>
  </si>
  <si>
    <t>We had a good time singing a lot of karaoke and felt refreshed.</t>
  </si>
  <si>
    <t>カラオケでたくさん歌って楽しかったし、スッキリした。</t>
  </si>
  <si>
    <t>spin_VV0 a_AT1 basketball_NN1 on_II one_MC1 finger_NN1</t>
  </si>
  <si>
    <t>spin a basketball on one finger</t>
  </si>
  <si>
    <t>指先でバスケットボールを回す</t>
  </si>
  <si>
    <t>The_AT shop_NN1 is_VBZ open_JJ ._.   The_AT store_NN1 is_VBZ closed_VVN ._.</t>
  </si>
  <si>
    <t>The shop is open. The store is closed.</t>
  </si>
  <si>
    <t>開店</t>
  </si>
  <si>
    <t>We_PPIS2 had_VHD a_AT1 really_RR good_JJ time_NNT1 reminiscing_VVG ._.  We_PPIS2 thoroughly_RR enjoyed_VVD reminiscing_VVG ._.</t>
  </si>
  <si>
    <t>We had a really good time reminiscing. We thoroughly enjoyed reminiscing.</t>
  </si>
  <si>
    <t>昔話で盛り上がった。</t>
  </si>
  <si>
    <t>shop_NN1 owner_NN1</t>
  </si>
  <si>
    <t>shop owner</t>
  </si>
  <si>
    <t>店長</t>
  </si>
  <si>
    <t>The_AT station_NN1 area_NN1 is_VBZ very_RG crowded_JJ .._...</t>
  </si>
  <si>
    <t>The station area is very crowded..</t>
  </si>
  <si>
    <t>駅の周辺は込んでいる。</t>
  </si>
  <si>
    <t>I_PPIS1 'm_VBM learning_VVG English_NN1 from_II a_AT1 private_JJ teacher_NN1 /_FO tutor_NN1 ._.</t>
  </si>
  <si>
    <t>I 'm learning English from a private teacher / tutor.</t>
  </si>
  <si>
    <t>家庭教師</t>
  </si>
  <si>
    <t>I_PPIS1 watched_VVD a_AT1 film_NN1 on_II DVD_NP1 ._.</t>
  </si>
  <si>
    <t>I watched a film on DVD.</t>
  </si>
  <si>
    <t>DVDで映画を見た。</t>
  </si>
  <si>
    <t>I_PPIS1 watched_VVD four_MC films_NN2 over_II the_AT weekend_NNT1 ._.</t>
  </si>
  <si>
    <t>I watched four films over the weekend.</t>
  </si>
  <si>
    <t>土・日で映画を４本観た</t>
  </si>
  <si>
    <t>a_AT1 long_JJ time_NNT1 ago_RA</t>
  </si>
  <si>
    <t>a long time ago</t>
  </si>
  <si>
    <t>昔</t>
  </si>
  <si>
    <t>I_PPIS1 just_RR watched_VVD a_RR21 little_RR22 ._.   I_PPIS1 watched_VVD only_RR a_AT1 little_JJ ._.</t>
  </si>
  <si>
    <t>I just watched a little. I watched only a little.</t>
  </si>
  <si>
    <t>少しだけ見た</t>
  </si>
  <si>
    <t>I_MC1 practice_NN1 while_CS listening_VVG ._.</t>
  </si>
  <si>
    <t>I practice while listening.</t>
  </si>
  <si>
    <t>聞きながら練習している。 （口ずさんでいる）</t>
  </si>
  <si>
    <t>It_PPH1 was_VBDZ really_RR nostalgic_JJ talking_NN1 with_IW my_APPGE friend_NN1 from_II junior_JJ high_JJ school_NN1 ._.  Talking_VVG with_IW my_APPGE friend_NN1 from_II junior_JJ high_JJ school_NN1 brought_VVD back_RP a_AT1 lot_NN1 of_IO memories_NN2 ._.</t>
  </si>
  <si>
    <t>It was really nostalgic talking with my friend from junior high school. Talking with my friend from junior high school brought back a lot of memories.</t>
  </si>
  <si>
    <t>中学からの友達と話していて、懐かしくなった</t>
  </si>
  <si>
    <t>I_PPIS1 'm_VBM glad_JJ to_TO have_VHI had_VHN such_DA a_AT1 valuable_JJ experience_NN1 ._.</t>
  </si>
  <si>
    <t>I'm glad to have had such a valuable experience.</t>
  </si>
  <si>
    <t>貴重な体験ができて嬉しかった。</t>
  </si>
  <si>
    <t>How_RRQ was_VBDZ the_AT film_NN1 ?_?  It_PPH1 was_VBDZ impressive_JJ ._.  I_PPIS1 was_VBDZ really_RR impressed_VVN ._.</t>
  </si>
  <si>
    <t>How was the film? It was impressive. I was really impressed.</t>
  </si>
  <si>
    <t>映画はどうだった。感動した。</t>
  </si>
  <si>
    <t>On_II our_APPGE club('s)_NN2 field_NN1 trip_NN1 we_PPIS2 prepared_VVD displays_NN2 for_IF the_AT school_NN1 festival_NN1 ._.</t>
  </si>
  <si>
    <t>On our club('s) field trip we prepared displays for the school festival.</t>
  </si>
  <si>
    <t>部活合宿で、技術と親交を深めた。また、文化祭に向けての商品作りもした。</t>
  </si>
  <si>
    <t>泊まった旅館が良かった。</t>
  </si>
  <si>
    <t>We_PPIS2 went_VVD to_II a_AT1 restaurant_NN1 offering_NN1 all-you-can-eat_VV0 crab_NN1 ._.</t>
  </si>
  <si>
    <t>We went to a restaurant offering all-you-can-eat crab.</t>
  </si>
  <si>
    <t>カニの食べ放題のレストランに行った。</t>
  </si>
  <si>
    <t>When_CS I_PPIS1 met_VVD a_AT1 friend_NN1 of_IO mine_PPGE ,_, he_PPHS1 said_VVD I_PPIS1 had_VHD n't_XX changed_VVN ._.</t>
  </si>
  <si>
    <t>When I met a friend of mine, he said I hadn't changed.</t>
  </si>
  <si>
    <t>友達と会って「変わってないね」と言われた。</t>
  </si>
  <si>
    <t>Through_II our_APPGE club_NN1 field_NN1 trip_NN1 I_PPIS1 became_VVD good_JJ friends_NN2 with_IW my_APPGE seniors_NN2 ._.</t>
  </si>
  <si>
    <t>Through our club field trip I became good friends with my seniors.</t>
  </si>
  <si>
    <t>合宿を通して、先輩方ととても仲良くなれた。</t>
  </si>
  <si>
    <t>The_AT population_NN1 of_IO Nagano_NN1 is_VBZ lower_JJR than_CSN Tokyo_NP1 's_GE (_( or_CC than_CSN that_DD1 of_IO Tokyo_NP1 )_) ._.  Nagano_NP1 's_GE population_NN1 is_VBZ lower_JJR than_CSN Tokyo_NP1 's_GE ._.</t>
  </si>
  <si>
    <t>The population of Nagano is lower than Tokyo's (or than that of Tokyo). Nagano's population is lower than Tokyo's.</t>
  </si>
  <si>
    <t>長野は東京に比べて人が少なかったこと。</t>
  </si>
  <si>
    <t>The_AT (_( name_NN1 of_IO the_AT )_) friend_NN1 I_PPIS1 went_VVD to_II the_AT rock_NN1 festival_NN1 with_IW is_VBZ Moka_NP1 ._.</t>
  </si>
  <si>
    <t>The (name of the) friend I went to the rock festival with is Moka.</t>
  </si>
  <si>
    <t>私が一緒にロックフィスティバルに行った友達の名前は萌斗です。</t>
  </si>
  <si>
    <t>I_PPIS1 went_VVD to_II Umegashima_NP1 Island_NNL1 ._.</t>
  </si>
  <si>
    <t>I went to Umegashima Island.</t>
  </si>
  <si>
    <t>梅ヶ島に行った。</t>
  </si>
  <si>
    <t>I_PPIS1 rode_VVD my_APPGE motorbike_NN1 for_IF 100_MC kilometers_NNU2 ._.</t>
  </si>
  <si>
    <t>I rode my motorbike for 100 kilometers.</t>
  </si>
  <si>
    <t>約１００km.走った。</t>
  </si>
  <si>
    <t>I_PPIS1 went_VVD back_RP by_II motorbike_NN1 too_RR ._.</t>
  </si>
  <si>
    <t>I went back by motorbike too.</t>
  </si>
  <si>
    <t>こっちへ帰るときもバイクを使った。（約１２０km.）</t>
  </si>
  <si>
    <t>I_PPIS1 went_VVD without_IW having_VHG slept_VVN the_AT previous_JJ night_NNT1 ,_, so_CS I_PPIS1 was_VBDZ really_RR tired_JJ ._.</t>
  </si>
  <si>
    <t>I went without having slept the previous night, so I was really tired.</t>
  </si>
  <si>
    <t>前日に寝ないで行ったので、とても疲れた。</t>
  </si>
  <si>
    <t>We_PPIS2 went_VVD to_TO see_VVI the_AT fireworks_NN2 ._.</t>
  </si>
  <si>
    <t>We went to see the fireworks.</t>
  </si>
  <si>
    <t>花火を見に行った</t>
  </si>
  <si>
    <t>We_PPIS2 went_VVD for_IF one_MC1 night_NNT1 and_CC two_MC days_NNT2 ._.</t>
  </si>
  <si>
    <t>We went for one night and two days.</t>
  </si>
  <si>
    <t>１泊２日で行った。</t>
  </si>
  <si>
    <t>We_PPIS2 had_VHD a_AT1 barbecue_NN1 by_II the_AT sea_NN1 (_( or_CC on_II the_AT beach_NN1 )_) with_IW our_APPGE friends_NN2 ._.   × in_II the_AT sea_NN1</t>
  </si>
  <si>
    <t>We had a barbecue by the sea (or on the beach ) with our friends. ×in the sea</t>
  </si>
  <si>
    <t>友達と海でバーベキューをした。</t>
  </si>
  <si>
    <t>We_PPIS2 were_VBDR stung_VVN by_II jelly_NN1 fish_NN ._.</t>
  </si>
  <si>
    <t>We were stung by jelly fish.</t>
  </si>
  <si>
    <t>くらげに襲われた</t>
  </si>
  <si>
    <t>We_PPIS2 saw_VVD many_DA2 seals_NN2 ._.</t>
  </si>
  <si>
    <t>We saw many seals.</t>
  </si>
  <si>
    <t>アザラシ</t>
  </si>
  <si>
    <t>So_RG many_DA2 people_NN were_VBDR stung_VVN by_II mosquitoes_NN2 ._.</t>
  </si>
  <si>
    <t>So many people were stung by mosquitoes.</t>
  </si>
  <si>
    <t>蚋に刺された人がたくさんいた。</t>
  </si>
  <si>
    <t>Some_DD of_IO them_PPHO2 had_VHD a_AT1 high_JJ fever_NN1 ._.</t>
  </si>
  <si>
    <t>Some of them had a high fever.</t>
  </si>
  <si>
    <t>蚋熱を出した人もいた。ぶゆ熱</t>
  </si>
  <si>
    <t>I_PPIS1 returned_VVD to_II my_APPGE hometown_NN1 ._.  I_PPIS1 went_VVD back_RP to_II my_APPGE hometown_NN1 ._.</t>
  </si>
  <si>
    <t>I returned to my hometown. I went back to my hometown.</t>
  </si>
  <si>
    <t>地元（故郷）に帰った。</t>
  </si>
  <si>
    <t>In_II the_AT evening_NNT1 we_PPIS2 went_VVD out_RP for_IF a_AT1 drink_NN1 ._.</t>
  </si>
  <si>
    <t>In the evening we went out for a drink.</t>
  </si>
  <si>
    <t>夜は飲み会をした。</t>
  </si>
  <si>
    <t>During_II our_APPGE field_NN1 trip_NN1 we_PPIS2 had_VHD fun_NN1 playing_VVG in_II the_AT river_NN1 ._.</t>
  </si>
  <si>
    <t>During our field trip we had fun playing in the river.</t>
  </si>
  <si>
    <t>合宿中、川で遊んだこと</t>
  </si>
  <si>
    <t>During_II the_AT guitar_NN1 club_NN1 training_NN1 camp_NN1 we_PPIS2 not_XX only_RR performed_VVD as_II a_AT1 group_NN1 but_CCB also_RR gave_VVD solo_JJ performances_NN2 ._.</t>
  </si>
  <si>
    <t>During the guitar club training camp we not only performed as a group but also gave solo performances.</t>
  </si>
  <si>
    <t>ギター部の合宿で合奏だけではなくソロ演奏もあった</t>
  </si>
  <si>
    <t>We_PPIS2 decided_VVD to_TO go_VVI on_II the_AT spur_NN1 of_IO the_AT moment_NN1 ._.</t>
  </si>
  <si>
    <t>We decided to go on the spur of the moment.</t>
  </si>
  <si>
    <t>思いつきで、行くことになりました。</t>
  </si>
  <si>
    <t>The_AT air_NN1 was_VBDZ very_RG clean_JJ ._.</t>
  </si>
  <si>
    <t>The air was very clean.</t>
  </si>
  <si>
    <t>空気はとてもきれいだった</t>
  </si>
  <si>
    <t>We_PPIS2 hitchhiked_VVD around_II Europe_NP1 ._.</t>
  </si>
  <si>
    <t>We hitchhiked around Europe.</t>
  </si>
  <si>
    <t>ヒッチハイク</t>
  </si>
  <si>
    <t>We_PPIS2 ate_VVD around_RP (_( in_II various_JJ restaurants_NN2 )_) ._.</t>
  </si>
  <si>
    <t>We ate around (in various restaurants).</t>
  </si>
  <si>
    <t>食べ歩きをした</t>
  </si>
  <si>
    <t>How_RGQ many_DA2 did_VDD you_PPY borrow_VVI ?_?</t>
  </si>
  <si>
    <t>How many did you borrow?</t>
  </si>
  <si>
    <t>何本借りたの？</t>
  </si>
  <si>
    <t>I_PPIS1 fell_VVD down_RP so_RG many_DA2 times_NNT2 ,_, my_APPGE whole_JJ body_NN1 ached_VVD ._.</t>
  </si>
  <si>
    <t>I fell down so many times, my whole body ached.</t>
  </si>
  <si>
    <t>転びすぎて、体中が痛かった。</t>
  </si>
  <si>
    <t>I_PPIS1 went_VVD jogging_VVG yesterday_RT for_IF the_AT first_MD time_NNT1 in_II six_MC months_NNT2 ,_, so_RR today_RT I_PPIS1 have_VH0 terrible_JJ muscle_NN1 pain_NN1 ._.</t>
  </si>
  <si>
    <t>I went jogging yesterday for the first time in six months, so today I have terrible muscle pain.</t>
  </si>
  <si>
    <t>筋肉痛がひどかった。</t>
  </si>
  <si>
    <t>I_PPIS1 plan_VV0 to_TO go_VVI snowboarding_VVG again_RT this_DD1 year_NNT1 with_IW (_( my_APPGE )_) friends_NN2 ._.</t>
  </si>
  <si>
    <t>I plan to go snowboarding again this year with (my) friends.</t>
  </si>
  <si>
    <t>今年の冬も友達と行く予定です。</t>
  </si>
  <si>
    <t>We_PPIS2 went_VVD snowboarding_VVG on_II our_APPGE graduation_NN1 trip_NN1 ._.</t>
  </si>
  <si>
    <t>We went snowboarding on our graduation trip.</t>
  </si>
  <si>
    <t>卒業旅行でスノボーに行った。</t>
  </si>
  <si>
    <t>I_PPIS1 could_VM n't_XX do_VDI it_PPH1 smoothly_RR ,_, so_CS I_PPIS1 had_VHD to_TO ask_VVI again_RT and_CC again_RT ._.</t>
  </si>
  <si>
    <t>I couldn't do it smoothly, so I had to ask again and again.</t>
  </si>
  <si>
    <t>何回も聞いてしまって、スムーズにできなかった。</t>
  </si>
  <si>
    <t>That_DD1 's_VBZ great_JJ !_!</t>
  </si>
  <si>
    <t>That's great!</t>
  </si>
  <si>
    <t>すごいね！いいね！</t>
  </si>
  <si>
    <t>We_PPIS2 are_VBR all_DB wearing_VVG the_AT same_DA character_NN1 on_II our_APPGE hats_NN2 !_!</t>
  </si>
  <si>
    <t>We are all wearing the same character on our hats!</t>
  </si>
  <si>
    <t>皆でおそろいのキャラクターの帽子をつけたよ！</t>
  </si>
  <si>
    <t>What_DDQ did_VDD you_PPY go_VVI there_RL for_IF ?_?</t>
  </si>
  <si>
    <t>What did you go there for?</t>
  </si>
  <si>
    <t>何をしに行ったの？</t>
  </si>
  <si>
    <t>My_APPGE house_NN1 is_VBZ nearby_RL !_!  That_DD1 's_VBZ near_II my_APPGE house_NN1 !_!</t>
  </si>
  <si>
    <t>My house is nearby! That's near my house!</t>
  </si>
  <si>
    <t>家が近い！</t>
  </si>
  <si>
    <t>I_PPIS1 saw_VVD those_DD2 clothes_NN2 in_II a_AT1 lot_NN1 of_IO shops_NN2 ._.</t>
  </si>
  <si>
    <t>I saw those clothes in a lot of shops.</t>
  </si>
  <si>
    <t>多くの店で服を見た</t>
  </si>
  <si>
    <t>I_PPIS1 saw_VVD a_AT1 famous_JJ fashion_NN1 model_NN1 ._.</t>
  </si>
  <si>
    <t>I saw a famous fashion model.</t>
  </si>
  <si>
    <t>モデルの人を見た</t>
  </si>
  <si>
    <t>We_PPIS2 have_VH0 really_RR good_JJ memories_NN2 of_IO our_APPGE visit_NN1 to_II Disney_NP1 Sea_NNL1</t>
  </si>
  <si>
    <t>We have really good memories of our visit to Disney Sea</t>
  </si>
  <si>
    <t>東京ディズニーシーに行き、とてもいい思い出ができました。*日本は過去でも、英語は現在形で表現。</t>
  </si>
  <si>
    <t>When_RRQ did_VDD you_PPY begin_VVI ?_?</t>
  </si>
  <si>
    <t>When did you begin?</t>
  </si>
  <si>
    <t>いつから始めましたか？</t>
  </si>
  <si>
    <t>How_RGQ many_DA2 years_NNT2 have_VH0 you_PPY been_VBN playing_VVG ?_?  How_RGQ many_DA2 years_NNT2 have_VH0 you_PPY been_VBN doing_VDG it_PPH1 ?_?</t>
  </si>
  <si>
    <t>How many years have you been playing? How many years have you been doing it?</t>
  </si>
  <si>
    <t>何年やっていますか？</t>
  </si>
  <si>
    <t>What_DDQ kind_NN1 of_IO DVD_NP1 did_VDD you_PPY watch_VVI ?_?</t>
  </si>
  <si>
    <t>What kind of DVD did you watch?</t>
  </si>
  <si>
    <t>何のDVDを見た？</t>
  </si>
  <si>
    <t>We_PPIS2 had_VHD a_AT1 very_RG satisfying_JJ trip_NN1 and_CC bought_VVD lots_PN of_IO clothes_NN2 and_CC perfume_NN1 ._.</t>
  </si>
  <si>
    <t>We had a very satisfying trip and bought lots of clothes and perfume.</t>
  </si>
  <si>
    <t>たくさんの服や香水を買って、とても満足した旅行になった。</t>
  </si>
  <si>
    <t>Which_DDQ rides_NN2 did_VDD you_PPY go_VVI on_RP ?_?  Which_DDQ attractions_NN2 did_VDD you_PPY visit_VVI ?_?</t>
  </si>
  <si>
    <t>Which rides did you go on ? Which attractions did you visit?</t>
  </si>
  <si>
    <t>何のアトラクションに乗ったの？</t>
  </si>
  <si>
    <t>On_II the_AT jogging_NN1 course_NN1 through_II the_AT aquarium_NN1 we_PPIS2 enjoyed_VVD watching_VVG sea_NN1 turtles_NN2 ._.</t>
  </si>
  <si>
    <t>On the jogging course through the aquarium we enjoyed watching sea turtles.</t>
  </si>
  <si>
    <t>水族館を通るジョギングコースでウミガメを見たのが楽しかった。</t>
  </si>
  <si>
    <t>graduation_NN1 trip_NN1</t>
  </si>
  <si>
    <t>graduation trip</t>
  </si>
  <si>
    <t>卒業旅行</t>
  </si>
  <si>
    <t>How_RRQ long_RR did_VDD it_PPH1 take_VVI you_PPY to_TO finish_VVI eating_NN1 ?_?</t>
  </si>
  <si>
    <t>How long did it take you to finish eating?</t>
  </si>
  <si>
    <t>どれくらいで食べきったの？</t>
  </si>
  <si>
    <t>Did_VDD you_PPY go_VVI there_RL for_IF your_APPGE graduation_NN1 trip_NN1 (_( as_II a_AT1 graduation_NN1 trip_NN1 )_) ?_?</t>
  </si>
  <si>
    <t>Did you go there for your graduation trip (as a graduation trip)?</t>
  </si>
  <si>
    <t>卒業旅行で行ったの？</t>
  </si>
  <si>
    <t>How_RGQ many_DA2 times_NNT2 did_VDD you_PPY go_VVI ?_?</t>
  </si>
  <si>
    <t>How many times did you go?</t>
  </si>
  <si>
    <t>何回いったか？</t>
  </si>
  <si>
    <t>I_PPIS1 went_VVD to_II the_AT local_JJ shop_NN1 ._.</t>
  </si>
  <si>
    <t>I went to the local shop.</t>
  </si>
  <si>
    <t>地元のお店に行った。</t>
  </si>
  <si>
    <t>I_PPIS1 ate_VVD too_RG much_DA1 and_CC put_VVD on_RP weight_NN1 ._.</t>
  </si>
  <si>
    <t>I ate too much and put on weight.</t>
  </si>
  <si>
    <t>たくさん食べ過ぎて、太りました。</t>
  </si>
  <si>
    <t>I_PPIS1 spent_VVD too_RG much_DA1 money_NN1 on_II clothes_NN2 ._.</t>
  </si>
  <si>
    <t>I spent too much money on clothes.</t>
  </si>
  <si>
    <t>服にお金を使いすぎた。</t>
  </si>
  <si>
    <t>My_APPGE friend_NN1 was_VBDZ leaving_VVG for_IF Osaka_NP1 ,_, so_CS I_PPIS1 gave_VVD her_PPHO1 the_AT letter_NN1 on_II the_AT Ferris_NP1 wheel_NN1 ._.</t>
  </si>
  <si>
    <t>My friend was leaving for Osaka, so I gave her the letter on the Ferris wheel.</t>
  </si>
  <si>
    <t>友達が大阪に行ってしまうので、観覧車の中で手紙を渡した。</t>
  </si>
  <si>
    <t>We_PPIS2 had_VHD a_AT1 party_NN1 with_IW our_APPGE high_JJ school_NN1 club_NN1 friends_NN2 ._.</t>
  </si>
  <si>
    <t>We had a party with our high school club friends.</t>
  </si>
  <si>
    <t>高校の友達と部活の打ち上げをしました。</t>
  </si>
  <si>
    <t>How_RRQ was_VBDZ the_AT taste_NN1 ?_?  (_( How_RRQ did_VDD it_PPH1 taste_VVI ?_? )_)  It_PPH1 was_VBDZ sweet_JJ ._.  (_( It_PPH1 tasted_VVD sweet_JJ ._. )_)</t>
  </si>
  <si>
    <t>How was the taste? ( How did it taste?) It was sweet. (It tasted sweet.)</t>
  </si>
  <si>
    <t>味はどうだった。甘い味がしました。</t>
  </si>
  <si>
    <t>We_PPIS2 had_VHD apple_NN1 tart_NN1 for_IF dessert_NN1 ._.</t>
  </si>
  <si>
    <t>We had apple tart for dessert.</t>
  </si>
  <si>
    <t>タルト</t>
  </si>
  <si>
    <t>apricot_NN1</t>
  </si>
  <si>
    <t>apricot</t>
  </si>
  <si>
    <t>あんず</t>
  </si>
  <si>
    <t>What_DDQ 's_VBZ the_AT movie_NN1 about_II ?_?</t>
  </si>
  <si>
    <t>What's the movie about?</t>
  </si>
  <si>
    <t>映画の内容はどうだった？</t>
  </si>
  <si>
    <t>It_PPH1 really_RR made_VVD me_PPIO1 think_NN1 ._.</t>
  </si>
  <si>
    <t>It really made me think.</t>
  </si>
  <si>
    <t>素晴らしかった。考えさせられた。</t>
  </si>
  <si>
    <t>Brad_NP1 Pitt_NP1 won_VVD the_AT Academy_NN1 Award_NN1 for_IF Best_JJT Actor_NN1 ._.</t>
  </si>
  <si>
    <t>Brad Pitt won the Academy Award for Best Actor.</t>
  </si>
  <si>
    <t>アカデミー賞</t>
  </si>
  <si>
    <t>The_AT trip_NN1 was_VBDZ three_MC nights_NNT2 and_CC four_MC days_NNT2 ._.</t>
  </si>
  <si>
    <t>The trip was three nights and four days.</t>
  </si>
  <si>
    <t>３泊４日の旅でした。</t>
  </si>
  <si>
    <t>We_PPIS2 spent_VVD two_MC nights_NNT2 on_II the_AT train_NN1 on_II our_APPGE trip_NN1 ._.</t>
  </si>
  <si>
    <t>We spent two nights on the train on our trip.</t>
  </si>
  <si>
    <t>旅行は車内泊で２泊でした。</t>
  </si>
  <si>
    <t>The_AT cherry_NN1 blossoms_NN2 are_VBR in_RR21 full_RR22 bloom_VV0 at_II Ueno_NP1 Park_NN1 ._.</t>
  </si>
  <si>
    <t>The cherry blossoms are in full bloom at Ueno Park.</t>
  </si>
  <si>
    <t>上野公園は満開の桜でした。</t>
  </si>
  <si>
    <t>There_EX was_VBDZ so_RG much_DA1 competition_NN1 for_IF tickets_NN2 that_CST it_PPH1 was_VBDZ difficult_JJ to_TO get_VVI one_PN1 ._.</t>
  </si>
  <si>
    <t>There was so much competition for tickets that it was difficult to get one.</t>
  </si>
  <si>
    <t>倍率が高くてチケットを取るのが大変だった</t>
  </si>
  <si>
    <t>I_PPIS1 did_VDD n't_XX think_VVI I_PPIS1 stood_VVD a_AT1 chance_NN1 ._.</t>
  </si>
  <si>
    <t>I didn't think I stood a chance.</t>
  </si>
  <si>
    <t>当選するとは思わなかった</t>
  </si>
  <si>
    <t>There_EX 's_VBZ no_AT transportation_NN1 system_NN1 in_II the_AT area_NN1 affected_VVN by_II the_AT earthquake_NN1 ._.</t>
  </si>
  <si>
    <t>There's no transportation system in the area affected by the earthquake.</t>
  </si>
  <si>
    <t>被災地には交通手段がない</t>
  </si>
  <si>
    <t>We_PPIS2 collected_VVD money_NN1 (_( ex._NN1 for_IF charity_NN1 or_CC for_IF victims_NN2 of_IO the_AT earthquake_NN1 )_) ._.</t>
  </si>
  <si>
    <t>We collected money (ex. for charity or for victims of the earthquake).</t>
  </si>
  <si>
    <t>募金活動をしました。</t>
  </si>
  <si>
    <t>(_( The_AT )_) reconstruction_NN1 of_IO the_AT quake-hit_JJ area_NN1 will_VM take_VVI a_AT1 lot_NN1 of_IO time_NNT1 and_CC money_NN1 ._.</t>
  </si>
  <si>
    <t>(The) reconstruction of the quake-hit area will take a lot of time and money.</t>
  </si>
  <si>
    <t>被災地の復興には長い時間とお金が必要。</t>
  </si>
  <si>
    <t>Surprisingly_RR ,_, the_AT people_NN in_II the_AT quake-hit_JJ area_NN1 cheered_VVD us_PPIO2 up_RP ._.</t>
  </si>
  <si>
    <t>Surprisingly, the people in the quake-hit area cheered us up.</t>
  </si>
  <si>
    <t>被災地の方に応援してもらった。</t>
  </si>
  <si>
    <t>I_PPIS1 had_VHD (_( or_CC ate_VVD )_) mitarashidango_NN1 ._.  It_PPH1 's_VBZ a_AT1 specialty_NN1 at_II Mt_NP1 ._. Takao_NN1 ._.</t>
  </si>
  <si>
    <t>I had (or ate) mitarashidango. It's a specialty at Mt. Takao.</t>
  </si>
  <si>
    <t>団子（三福団子）を食べた。高尾山の名産</t>
  </si>
  <si>
    <t>I_PPIS1 was_VBDZ really_RR happy_JJ to_TO see_VVI my_APPGE family_NN1 again_RT for_IF the_AT first_MD time_NNT1 in_II a_AT1 while_NNT1 ._.  I_PPIS1 was_VBDZ almost_RR crying_VVG with_IW happiness_NN1 having_VHG an_AT1 ice_NN1 cream_NN1 at_II Meiji_JJ Shri</t>
  </si>
  <si>
    <t>I was really happy to see my family again for the first time in a while. I was almost crying with happiness having an ice cream at Meiji Shrine!</t>
  </si>
  <si>
    <t>家族と久しぶりに会えてすごく嬉しかったけど、明治神宮のアイスを食べたら左目から涙があふれてとまらなくなっちゃった！</t>
  </si>
  <si>
    <t>How_RGQ much_DA1 did_VDD you_PPY get_VVI paid_VVN ?_? /_FO How_RGQ much_DA1 did_VDD you_PPY earn_VVI ?_?</t>
  </si>
  <si>
    <t>How much did you get paid? / How much did you earn?</t>
  </si>
  <si>
    <t>いくら稼いだ？</t>
  </si>
  <si>
    <t>He_PPHS1 belongs_VVZ to_II a_AT1 live_JJ house_NN1 in_II Shibuya._NP1</t>
  </si>
  <si>
    <t>He belongs to a live house in Shibuya.</t>
  </si>
  <si>
    <t>渋谷のライブハウスに所属している</t>
  </si>
  <si>
    <t xml:space="preserve"> octopus_NN1 rice_NN1 cracker_NN1</t>
  </si>
  <si>
    <t>octopus rice cracker</t>
  </si>
  <si>
    <t>タコ煎餅（せんべい）</t>
  </si>
  <si>
    <t xml:space="preserve"> I_PPIS1 was_VBDZ sunburned_VVN ._.</t>
  </si>
  <si>
    <t>I was sunburned.</t>
  </si>
  <si>
    <t>日焼けした</t>
  </si>
  <si>
    <t>The_AT difficult_JJ [_( tough_JJ ,_, hard_RR ]_) thing_NN1 was_VBDZ the_AT long_JJ hours_NNT2 of_IO work_NN1 ._.</t>
  </si>
  <si>
    <t>The difficult [tough, hard] thing was the long hours of work.</t>
  </si>
  <si>
    <t>大変だったことは～</t>
  </si>
  <si>
    <t>My_APPGE expectation_NN1 was_VBDZ not_XX met_VVN ._.  I_PPIS1 was_VBDZ let_VVN down_RP ._.  It_PPH1 did_VDD n't_XX live_VVI up_II21 to_II22 my_APPGE expectation_NN1 ._.  /_FO I_ZZ1 was_VBDZ disappointed_JJ ._.</t>
  </si>
  <si>
    <t>My expectation was not met. I was let down. It didn't live up to my expectation. / I was disappointed.</t>
  </si>
  <si>
    <t>期待を裏切られた</t>
  </si>
  <si>
    <t>I_PPIS1 went_VVD there_RL and_CC back_NN1 ._.</t>
  </si>
  <si>
    <t>I went there and back.</t>
  </si>
  <si>
    <t>行ったり来たりした</t>
  </si>
  <si>
    <t>We_PPIS2 had_VHD a_AT1 barbecue_NN1 ._.</t>
  </si>
  <si>
    <t>We had a barbecue.</t>
  </si>
  <si>
    <t>バーベキューをした</t>
  </si>
  <si>
    <t>We_PPIS2 walked_VVD to_II Negishi_NP1 and_CC then_RT took_VVD a_AT1 train_NN1 to_II Enoshima_NP1 ._.</t>
  </si>
  <si>
    <t>We walked to Negishi and then took a train to Enoshima.</t>
  </si>
  <si>
    <t>根岸へは徒歩で、江ノ島には電車で行った</t>
  </si>
  <si>
    <t>I_PPIS1 performed_VVD [_( played_VVD ]_) in_II a_AT1 live_JJ concert_NN1 ._.</t>
  </si>
  <si>
    <t>I performed [played] in a live concert.</t>
  </si>
  <si>
    <t>ライブに出演した</t>
  </si>
  <si>
    <t>I_PPIS1 almost_RR drowned_VVD in_II the_AT river_NN1 ._.</t>
  </si>
  <si>
    <t>I almost drowned in the river.</t>
  </si>
  <si>
    <t>川で溺れそうになった</t>
  </si>
  <si>
    <t>I_PPIS1 am_VBM a_AT1 beginner_NN1 ._.</t>
  </si>
  <si>
    <t>I am a beginner.</t>
  </si>
  <si>
    <t>初心者</t>
  </si>
  <si>
    <t>driving_JJ practice_NN1</t>
  </si>
  <si>
    <t>driving practice</t>
  </si>
  <si>
    <t>車の運転の練習</t>
  </si>
  <si>
    <t>Tokyo_NP1 Electric_JJ Power_NN1 Company_NN1</t>
  </si>
  <si>
    <t>Tokyo Electric Power Company</t>
  </si>
  <si>
    <t>東電</t>
  </si>
  <si>
    <t>49th_MD day_NNT1 Buddhist_JJ funeral_NN1 ceremony_NN1</t>
  </si>
  <si>
    <t>49th day Buddhist funeral ceremony</t>
  </si>
  <si>
    <t>四十九日の法事</t>
  </si>
  <si>
    <t>course_NN1 registration_NN1</t>
  </si>
  <si>
    <t>course registration</t>
  </si>
  <si>
    <t>履修登録</t>
  </si>
  <si>
    <t>We_PPIS2 drove_VVD to_II Yokohama_NP1 ._.</t>
  </si>
  <si>
    <t>We drove to Yokohama.</t>
  </si>
  <si>
    <t>横浜へドライブした</t>
  </si>
  <si>
    <t>I_PPIS1 went_VVD to_II the_AT teaching_NN1 practice_NN1 ._.</t>
  </si>
  <si>
    <t>I went to the teaching practice.</t>
  </si>
  <si>
    <t>教育実習に行った</t>
  </si>
  <si>
    <t>class_NN1 assembly_NN1</t>
  </si>
  <si>
    <t>class assembly</t>
  </si>
  <si>
    <t>学活の指導</t>
  </si>
  <si>
    <t>school_NN1 you_PPY graduated_VVD from_II [_( alma_NN121 mater_NN122 ]_)</t>
  </si>
  <si>
    <t>school you graduated from [alma mater]</t>
  </si>
  <si>
    <t>出身校</t>
  </si>
  <si>
    <t>A_ZZ1 siren_NN1 was_VBDZ sounded_VVN on_II the_AT anniversary_NN1 of_IO the_AT end_NN1 of_IO the_AT war_NN1</t>
  </si>
  <si>
    <t>A siren was sounded on the anniversary of the end of the war</t>
  </si>
  <si>
    <t>終戦記念日にサイレンが鳴った</t>
  </si>
  <si>
    <t>Because_II21 of_II22 that_DD1 ,_, you_PPY wo_VM n't_XX be_VBI able_JK to_TO enjoy_VVI it_PPH1 completely_RR ._.  /_FO You_PPY can_VM only_RR half-enjoy_VVI it_PPH1 ._.</t>
  </si>
  <si>
    <t>Because of that, you won't be able to enjoy it completely. / You can only half-enjoy it.</t>
  </si>
  <si>
    <t>それでは楽しみが半分になってしまうね</t>
  </si>
  <si>
    <t>We_PPIS2 went_VVD on_II a_AT1 seminar_NN1 field_NN1 trip_NN1 ._.</t>
  </si>
  <si>
    <t>We went on a seminar field trip.</t>
  </si>
  <si>
    <t>ゼミ合宿に行った</t>
  </si>
  <si>
    <t>I_PPIS1 went_VVD to_II the_AT house_NN1 where_CS my_APPGE friend_NN1 was_VBDZ born_VVN ._.</t>
  </si>
  <si>
    <t>I went to the house where my friend was born.</t>
  </si>
  <si>
    <t>友達の実家の家に行った</t>
  </si>
  <si>
    <t>the_AT countryside_NN1</t>
  </si>
  <si>
    <t>the countryside</t>
  </si>
  <si>
    <t>田舎</t>
  </si>
  <si>
    <t xml:space="preserve"> I_PPIS1 went_VVD to_II a_AT1 hot_JJ spring_NN1 [_( a_AT1 spa_NN1 ]_) where_CS you_PPY (_( have_VH0 to_TO )_) wear_VV0 bathing_VVG clothes_NN2 ._.</t>
  </si>
  <si>
    <t>I went to a hot spring [a spa] where you (have to) wear bathing clothes.</t>
  </si>
  <si>
    <t>水着ではいれる温泉に入った</t>
  </si>
  <si>
    <t>How_RGQ long_RR did_VDD you_PPY stay_VVI at_II Tokyo_NP1 Disneyland_NP1 ?_?</t>
  </si>
  <si>
    <t>How long did you stay at Tokyo Disneyland?</t>
  </si>
  <si>
    <t>ディズニーランドにどれくらいの間いたの？</t>
  </si>
  <si>
    <t>I_PPIS1 went_VVD on_II a_AT1 ride_NN1 [_( some_DD rides_NN2 ]_) at_II Tokyo_NP1 Disneyland_NP1 ._.</t>
  </si>
  <si>
    <t>I went on a ride [some rides] at Tokyo Disneyland.</t>
  </si>
  <si>
    <t>乗り物に乗った</t>
  </si>
  <si>
    <t>various_JJ kinds_NN2 of_IO industry_NN1 [_( business_NN1 ]_)</t>
  </si>
  <si>
    <t>various kinds of industry [business]</t>
  </si>
  <si>
    <t>業界の種類</t>
  </si>
  <si>
    <t>It_PPH1 will_VM be_VBI troublesome_JJ [_( bothersome_JJ ]_) ._.</t>
  </si>
  <si>
    <t>It will be troublesome [bothersome].</t>
  </si>
  <si>
    <t>～するのが面倒くさい</t>
  </si>
  <si>
    <t>I_PPIS1 was_VBDZ hired_VVN ._.</t>
  </si>
  <si>
    <t>I was hired.</t>
  </si>
  <si>
    <t>内定した</t>
  </si>
  <si>
    <t>lighthouse_NN1</t>
  </si>
  <si>
    <t>lighthouse</t>
  </si>
  <si>
    <t>灯台</t>
  </si>
  <si>
    <t>I_PPIS1 am_VBM grateful_JJ to_II the_AT club_NN1 that_CST was_VBDZ good_JJ to_II me_PPIO1 when_RRQ I_PPIS1 was_VBDZ in_II high_JJ school_NN1 ._.  /_FO I_PPIS1 am_VBM grateful_JJ to_II the_AT club_NN1 I_PPIS1 was_VBDZ in_RP at_II high_JJ school_NN1 ._.</t>
  </si>
  <si>
    <t>I am grateful to the club that was good to me when I was in high school. / I am grateful to the club I was in at high school.</t>
  </si>
  <si>
    <t>高校の時にお世話になった部活動に感謝している。</t>
  </si>
  <si>
    <t>The_AT next_MD day_NNT1 I_PPIS1 had_VHD muscle_NN1 pain_NN1 ._.</t>
  </si>
  <si>
    <t>The next day I had muscle pain.</t>
  </si>
  <si>
    <t>翌日筋肉痛になった。</t>
  </si>
  <si>
    <t>We_PPIS2 had_VHD the_AT first_MD heavy_JJ snow_NN1 (_( fall_NN1 )_) for_IF 50_MC years_NNT2 ._.  /_FO It_PPH1 was_VBDZ the_AT heaviest_JJT snow_NN1 fall_NN1 in_II 50_MC years_NNT2 ._.</t>
  </si>
  <si>
    <t>We had the first heavy snow (fall) for 50 years. / It was the heaviest snow fall in 50 years.</t>
  </si>
  <si>
    <t>50年に一度の積雪だった。</t>
  </si>
  <si>
    <t>What_DDQ kind_NN1 of_IO industry_NN1 are_VBR you_PPY interviewing_VVG for_IF ?_?</t>
  </si>
  <si>
    <t>What kind of industry are you interviewing for?</t>
  </si>
  <si>
    <t>どんな業界を受けているの？</t>
  </si>
  <si>
    <t>Was_VBDZ that_DD1 ramen_NN2 good_JJ ?_?</t>
  </si>
  <si>
    <t>Was that ramen good?</t>
  </si>
  <si>
    <t>そのラーメン美味しかった？</t>
  </si>
  <si>
    <t>My_APPGE fortune_NN1 slip_NN1 predicted_VVD "_" moderate_JJ happiness_NN1 "_" ._.</t>
  </si>
  <si>
    <t>My fortune slip predicted "moderate happiness".</t>
  </si>
  <si>
    <t>運勢は平だった。</t>
  </si>
  <si>
    <t>We_PPIS2 had_VHD to_TO wait_VVI for_IF a_AT1 long_JJ time_NNT1 to_TO pray_VVI [_( worship_NN1 ]_) at_II the_AT shrine_NN1 ._.</t>
  </si>
  <si>
    <t>We had to wait for a long time to pray [worship] at the shrine.</t>
  </si>
  <si>
    <t>お参りまでにとても時間がかかった。</t>
  </si>
  <si>
    <t>New_JJ Year_NNT1 shrine_NN1 visit_VV0</t>
  </si>
  <si>
    <t>New Year shrine visit</t>
  </si>
  <si>
    <t>初詣</t>
  </si>
  <si>
    <t>part-time_JJ job_NN1</t>
  </si>
  <si>
    <t>part-time job</t>
  </si>
  <si>
    <t>バイト</t>
  </si>
  <si>
    <t>All_DB the_AT supervisors_NN2 and_CC colleagues_NN2 seemed_VVD very_RG kind_JJ so_CS I_PPIS1 thought_VVD this_DD1 was_VBDZ a_AT1 good_JJ place_NN1 to_TO work_VVI ._.</t>
  </si>
  <si>
    <t>All the supervisors and colleagues seemed very kind so I thought this was a good place to work.</t>
  </si>
  <si>
    <t>上司や同僚が皆とても優しい人たちだったから良い職場であった。</t>
  </si>
  <si>
    <t>The_AT fortune_NN1 slip_VV0 I_PPIS1 drew_VVD predicted_JJ "_" happiness_NN1 "_" ._.</t>
  </si>
  <si>
    <t>The fortune slip I drew predicted "happiness".</t>
  </si>
  <si>
    <t>おみくじを引いて吉だった。</t>
  </si>
  <si>
    <t>The_AT fortune_NN1 slip_VV0 I_PPIS1 drew_VVD predicted_JJ "_" great_JJ happiness_NN1 "_" ._.</t>
  </si>
  <si>
    <t>The fortune slip I drew predicted "great happiness".</t>
  </si>
  <si>
    <t>おみくじを引いて大吉がでた。</t>
  </si>
  <si>
    <t>My_APPGE car_NN1 broke_VVD down_RP ._.</t>
  </si>
  <si>
    <t>My car broke down.</t>
  </si>
  <si>
    <t>車が壊れた。</t>
  </si>
  <si>
    <t>New_JJ year_NNT1 's_GE sun_NN1 rise_NN1</t>
  </si>
  <si>
    <t>New year's sun rise</t>
  </si>
  <si>
    <t>初日の出</t>
  </si>
  <si>
    <t>When_CS I_PPIS1 went_VVD there_RL by_II motorcycle_NN1 ,_, the_AT wind_NN1 was_VBDZ so_RG cold_JJ ._.</t>
  </si>
  <si>
    <t>When I went there by motorcycle, the wind was so cold.</t>
  </si>
  <si>
    <t>バイクに乗って行ったが風がとても冷たかった。</t>
  </si>
  <si>
    <t>It_PPH1 was_VBDZ so_RG cold_JJ that_CST I_PPIS1 could_VM n't_XX stop_VVI shivering_VVG ._.</t>
  </si>
  <si>
    <t>It was so cold that I couldn't stop shivering.</t>
  </si>
  <si>
    <t>寒くて震えが止まらなかった。</t>
  </si>
  <si>
    <t>I_PPIS1 ate_VVD king_NN1 crab_NN1 ._.</t>
  </si>
  <si>
    <t>I ate king crab.</t>
  </si>
  <si>
    <t>マツバガニを食べた。</t>
  </si>
  <si>
    <t>I_PPIS1 received_VVD some_DD New_JJ Year_NNT1 's_GE gift_NN1 money_NN1 ._.</t>
  </si>
  <si>
    <t>I received some New Year's gift money.</t>
  </si>
  <si>
    <t>お年玉をもらった。</t>
  </si>
  <si>
    <t>I_PPIS1 prayed_VVD to_II God_NP1 ._.</t>
  </si>
  <si>
    <t>I prayed to God.</t>
  </si>
  <si>
    <t>神様に祈った</t>
  </si>
  <si>
    <t>It_PPH1 took_VVD two_MC hours_NNT2 for_IF me_PPIO1 to_TO write_VVI only_RR one_MC1 New_JJ year_NNT1 's_GE card_NN1 ._.  The_AT reason_NN1 was_VBDZ that_CST I_PPIS1 painted_VVD it_PPH1 in_II watercolors_NN2 ._.</t>
  </si>
  <si>
    <t>It took two hours for me to write only one New year's card. The reason was that I painted it in watercolors.</t>
  </si>
  <si>
    <t>年賀状を1枚書くのに2時間かかった。なぜなら絵の具を使って絵を描いていたから。</t>
  </si>
  <si>
    <t>I_PPIS1 bought_VVD a_AT1 lot_NN1 of_IO clothes_NN2 at_II the_AT general_JJ store_NN1 ._.</t>
  </si>
  <si>
    <t>I bought a lot of clothes at the general store.</t>
  </si>
  <si>
    <t>私はたくさんの服を雑貨店で買った。</t>
  </si>
  <si>
    <t>I_PPIS1 went_VVD to_II my_APPGE relative_NN1 's_GE house_NN1 and_CC ate_VVD traditional_JJ New_JJ year_NNT1 's_GE dishes_NN2 ._.</t>
  </si>
  <si>
    <t>I went to my relative's house and ate traditional New year's dishes.</t>
  </si>
  <si>
    <t>親戚の家に行きおせち料理を食べた。</t>
  </si>
  <si>
    <t>We_PPIS2 stopped_VVD by_II the_AT Michinoeki_JJ roadside_NN1 shop_NN1 on_II the_AT way_NN1 to_II the_AT inn_NN1 ._.</t>
  </si>
  <si>
    <t>We stopped by the Michinoeki roadside shop on the way to the inn.</t>
  </si>
  <si>
    <t>旅館に行く途中で道の駅に立ち寄った。</t>
  </si>
  <si>
    <t>We_PPIS2 arrived_VVD in_II time_NNT1 for_IF the_AT sunrise_NN1 on_II New_JJ year_NNT1 's_GE Day_NNT1 ._.</t>
  </si>
  <si>
    <t>We arrived in time for the sunrise on New year's Day.</t>
  </si>
  <si>
    <t>初日の出の前についた。</t>
  </si>
  <si>
    <t>I_PPIS1 bought_VVD some_DD [_( a_AT1 jar_NN1 of_IO ]_) cuttlefish_NN1 preserve_NN1 ._.</t>
  </si>
  <si>
    <t>I bought some [a jar of] cuttlefish preserve.</t>
  </si>
  <si>
    <t>イカの塩辛を買った。</t>
  </si>
  <si>
    <t>When_CS I_PPIS1 was_VBDZ a_AT1 junior_JJ high_JJ school_NN1 student_NN1 ,_, I_PPIS1 was_VBDZ a_AT1 member_NN1 of_IO the_AT student_NN1 council_NN1 ._.</t>
  </si>
  <si>
    <t>When I was a junior high school student, I was a member of the student council.</t>
  </si>
  <si>
    <t>中学生の時に、生徒会の役員に所属していた。</t>
  </si>
  <si>
    <t>That_DD1 party_NN1 was_VBDZ a_AT1 buffet-style_JJ one_PN1 ._.</t>
  </si>
  <si>
    <t>That party was a buffet-style one.</t>
  </si>
  <si>
    <t>そのパーティーは立食パーティーだった。</t>
  </si>
  <si>
    <t>It_PPH1 took_VVD two_MC and_CC a_AT1 half_DB hours_NNT2 ._.</t>
  </si>
  <si>
    <t>It took two and a half hours.</t>
  </si>
  <si>
    <t>2時間半かかった。</t>
  </si>
  <si>
    <t>After_CS the_AT New_JJ Year_NNT1 had_VHD began_VVN ,_, /_FO In_II the_AT early_JJ New_JJ year_NNT1</t>
  </si>
  <si>
    <t>After the New Year had began, / In the early New year</t>
  </si>
  <si>
    <t>年が明けてから、</t>
  </si>
  <si>
    <t xml:space="preserve"> I_PPIS1 made_VVD some_DD sweet_JJ chestnut_NN1 ._.</t>
  </si>
  <si>
    <t>I made some sweet chestnut.</t>
  </si>
  <si>
    <t>私は栗きんとんを作った。</t>
  </si>
  <si>
    <t>The_AT airplane_NN1 was_VBDZ so_RG crowded_JJ that_CST it_PPH1 was_VBDZ difficult_JJ to_TO breathe_VVI ._.</t>
  </si>
  <si>
    <t>The airplane was so crowded that it was difficult to breathe.</t>
  </si>
  <si>
    <t>飛行機の中は人で一杯だったため、自分は息苦しく感じていた。</t>
  </si>
  <si>
    <t>My_APPGE friend_NN1 and_CC I_PPIS1 had_VHD a_AT1 look_NN1 around_II the_AT station_NN1 ._.</t>
  </si>
  <si>
    <t>My friend and I had a look around the station.</t>
  </si>
  <si>
    <t>友達と駅周辺を歩いて見て回った。</t>
  </si>
  <si>
    <t>I_PPIS1 did_VDD it_PPH1 for_IF the_AT first_MD time_NNT1 in_II a_AT1 long_JJ while_NNT1 ._.</t>
  </si>
  <si>
    <t>I did it for the first time in a long while.</t>
  </si>
  <si>
    <t>久しぶりに～した。</t>
  </si>
  <si>
    <t>The_AT fortune_NN1 slip_VV0 I_PPIS1 drew_VVD said_VVD "_" great_JJ happiness_NN1 "_" ._.</t>
  </si>
  <si>
    <t>The fortune slip I drew said "great happiness".</t>
  </si>
  <si>
    <t>おみくじを引いたら大吉がでた。</t>
  </si>
  <si>
    <t>I_PPIS1 ate_VVD meals_NN2 with_IW together_RL with_IW my_APPGE relatives_NN2 ._.  /_FO I_ZZ1 ate_VVD dinner_NN1 with_IW my_APPGE relatives_NN2 .._...</t>
  </si>
  <si>
    <t>I ate meals with together with my relatives. / I ate dinner with my relatives..</t>
  </si>
  <si>
    <t>親戚と一緒にご飯を食べた。</t>
  </si>
  <si>
    <t>I_PPIS1 work_VV0 for_IF [_( at_II ]_) a_AT1 souvenir_NN1 shop_NN1 ._.</t>
  </si>
  <si>
    <t>I work for [at] a souvenir shop.</t>
  </si>
  <si>
    <t>私はお土産屋さんで働いている。</t>
  </si>
  <si>
    <t>I_PPIS1 watched_VVD Kohaku_NP1 song_NN1 contest_NN1 just_RR to_TO see_VVI TM_NP1 Revolution_NN1 and_CC Linked_JJ Horizon_NN1 ._.</t>
  </si>
  <si>
    <t>I watched Kohaku song contest just to see TM Revolution and Linked Horizon.</t>
  </si>
  <si>
    <t>T.M. RevolutionLinked Horizonだけを目的に紅白を見た。</t>
  </si>
  <si>
    <t>Hikawa_NP1 Kiyoshi_NP1 's_GE concert_NN1 tickets_NN2 were_VBDR sold_VVN out_RP on_II November_NPM1 23_MC ._.</t>
  </si>
  <si>
    <t>Hikawa Kiyoshi's concert tickets were sold out on November 23.</t>
  </si>
  <si>
    <t>氷川きよしのコンサートチケットが11月23日に完売していた。</t>
  </si>
  <si>
    <t>I_PPIS1 watched_VVD the_AT Hakone_NN1 relay_VVI marathon_NN1 on_II TV_NN1 ._.</t>
  </si>
  <si>
    <t>I watched the Hakone relay marathon on TV.</t>
  </si>
  <si>
    <t>箱根駅伝を見た。</t>
  </si>
  <si>
    <t>I_PPIS1 went_VVD out_RP on_II the_AT first_MD shopping_NN1 day_NNT1 of_IO the_AT year_NNT1 ._.</t>
  </si>
  <si>
    <t>I went out on the first shopping day of the year.</t>
  </si>
  <si>
    <t>初売りに行った。</t>
  </si>
  <si>
    <t>I_PPIS1 cooked_VVD nabe_NN1 [_( a_AT1 hot_JJ pot_NN1 dish_NN1 ]_) ._.</t>
  </si>
  <si>
    <t>I cooked nabe [a hot pot dish].</t>
  </si>
  <si>
    <t>鍋を作った。</t>
  </si>
  <si>
    <t>I_PPIS1 ca_VM n't_XX yet_RR drive_VVI a_AT1 car_NN1 well_RR ._.</t>
  </si>
  <si>
    <t>I can't yet drive a car well.</t>
  </si>
  <si>
    <t>私はまだ車をうまく運転することができない。</t>
  </si>
  <si>
    <t>a_AT1 general_JJ store_NN1 ,_, general_JJ goods_NN2</t>
  </si>
  <si>
    <t>a general store , general goods</t>
  </si>
  <si>
    <t>雑貨店 雑貨</t>
  </si>
  <si>
    <t>sweet_JJ bean_NN1 paste_NN1 and_CC sweet_JJ soybean_JJ flour_NN1</t>
  </si>
  <si>
    <t>sweet bean paste and sweet soybean flour</t>
  </si>
  <si>
    <t>あんこときなこ</t>
  </si>
  <si>
    <t>I_PPIS1 was_VBDZ so_RG busy_JJ with_IW my_APPGE part-time_JJ job_NN1 that_CST my_APPGE parents_NN2 bought_VVD me_PPIO1 a_AT1 "_" happy_JJ bag_NN1 "_" from_II my_APPGE favorite_JJ store_NN1 ._.</t>
  </si>
  <si>
    <t>I was so busy with my part-time job that my parents bought me a "happy bag" from my favorite store.</t>
  </si>
  <si>
    <t>アルバイトで忙しかった私に親が私が好きなお店の福袋を買ってきてくれた。</t>
  </si>
  <si>
    <t>Who_PNQS did_VDD you_PPY spend_VVI New_JJ Year_NNT1 with_IW ,_, and_CC how_RRQ ?_? /_FO Who_PNQS did_VDD you_PPY spend_VVI New_JJ Year_NNT1 with_IW ,_, and_CC what_DDQ did_VDD you_PPY do_VDI ?_?</t>
  </si>
  <si>
    <t>Who did you spend New Year with, and how? / Who did you spend New Year with, and what did you do?</t>
  </si>
  <si>
    <t>誰と何をしてお正月を過ごしましたか。</t>
  </si>
  <si>
    <t>Who_PNQS did_VDD you_PPY spend_VVI Christmas_NNT1 with_IW ,_, and_CC how_RRQ ?_? /_FO Who_PNQS did_VDD you_PPY spend_VVI Christmas_NNT1 with_IW ,_, and_CC what_DDQ did_VDD you_PPY do_VDI ?_?</t>
  </si>
  <si>
    <t>Who did you spend Christmas with, and how? / Who did you spend Christmas with, and what did you do?</t>
  </si>
  <si>
    <t>誰と何をしてクリスマスを過ごしましたか。</t>
  </si>
  <si>
    <t>I_PPIS1 visited_VVD the_AT shrine_NN1 on_II New_JJ Year_NNT1 's_GE Day_NNT1 ._.</t>
  </si>
  <si>
    <t>I visited the shrine on New Year's Day.</t>
  </si>
  <si>
    <t>初詣に行った。</t>
  </si>
  <si>
    <t>Because_II21 of_II22 my_APPGE muscle_NN1 pain_NN1 I_PPIS1 could_VM n't_XX move_VVI ._.</t>
  </si>
  <si>
    <t>Because of my muscle pain I couldn't move.</t>
  </si>
  <si>
    <t>筋肉痛で動けなくなった。</t>
  </si>
  <si>
    <t>I_PPIS1 ate_VVD crab_NN1 ._.</t>
  </si>
  <si>
    <t>I ate crab.</t>
  </si>
  <si>
    <t>かにを食べた。</t>
  </si>
  <si>
    <t>My_APPGE job_NN1 hunting_NN1 was_VBDZ hard_JJ ._.</t>
  </si>
  <si>
    <t>My job hunting was hard.</t>
  </si>
  <si>
    <t>就活（就職活動）は大変でした。</t>
  </si>
  <si>
    <t>In_II fact_NN1 I_PPIS1 wanted_VVD to_TO go_VVI home_RL ._.</t>
  </si>
  <si>
    <t>In fact I wanted to go home.</t>
  </si>
  <si>
    <t>ほんとうは実家に帰りたかった。</t>
  </si>
  <si>
    <t>seniors_NN2</t>
  </si>
  <si>
    <t>seniors</t>
  </si>
  <si>
    <t>先輩</t>
  </si>
  <si>
    <t>a_AT1 fine_JJ arts_NN2 major_JJ</t>
  </si>
  <si>
    <t>a fine arts major</t>
  </si>
  <si>
    <t>芸術専攻科</t>
  </si>
  <si>
    <t>Cherry_NN1 blossoms_NN2 were_VBDR blooming_VVG over_II the_AT river_NN1 ._.</t>
  </si>
  <si>
    <t>Cherry blossoms were blooming over the river.</t>
  </si>
  <si>
    <t>桜が川の中に垂れ下がって咲いていた。</t>
  </si>
  <si>
    <t>Did_VDD you_PPY record_VVI the_AT TV_NN1 program_NN1 ?_?</t>
  </si>
  <si>
    <t>Did you record the TV program?</t>
  </si>
  <si>
    <t>テレビ番組を録画しましたか。</t>
  </si>
  <si>
    <t>a_AT1 graduate_NN1 (_( school_NN1 )_) student_NN1</t>
  </si>
  <si>
    <t>a graduate (school) student</t>
  </si>
  <si>
    <t>大学院生。</t>
  </si>
  <si>
    <t>On_II White_NP1 Day_NP1 my_APPGE boyfriend_NN1 bought_VVD me_PPIO1 a_AT1 present_NN1 ._.</t>
  </si>
  <si>
    <t>On White Day my boyfriend bought me a present.</t>
  </si>
  <si>
    <t>ホワイトデーにボーイフレンドにプレゼントを買ってもらった。</t>
  </si>
  <si>
    <t>I_PPIS1 took_VVD an_AT1 open-air_JJ bath_NN1 ._.</t>
  </si>
  <si>
    <t>I took an open-air bath.</t>
  </si>
  <si>
    <t>露天風呂に入った。</t>
  </si>
  <si>
    <t>Will_VM you_PPY be_VBI home_RL by_II 3_MC o'clock_RA ?_?</t>
  </si>
  <si>
    <t>Will you be home by 3 o'clock?</t>
  </si>
  <si>
    <t>あなたは○○までに帰るの？</t>
  </si>
  <si>
    <t>How_RGQ much_DA1 did_VDD it_PPH1 cost_VVI ?_?  How_RGQ much_DA1 was_VBDZ the_AT fee_NN1 ?_?</t>
  </si>
  <si>
    <t>How much did it cost? How much was the fee?</t>
  </si>
  <si>
    <t>どれくらいの費用がかかりましたか。</t>
  </si>
  <si>
    <t>wakasagi_NN2 ,_, a_AT1 kind_NN1 of_IO fish_NN</t>
  </si>
  <si>
    <t>wakasagi, a kind of fish</t>
  </si>
  <si>
    <t>ワカサギ</t>
  </si>
  <si>
    <t>Kangien_NN1 was_VBDZ built_VVN by_II Hirosetanso_NP1 as_II a_AT1 private_JJ cram_NN1 school_NN1 ._.</t>
  </si>
  <si>
    <t>Kangien was built by Hirosetanso as a private cram school.</t>
  </si>
  <si>
    <t>咸宜園はかつて広瀬淡窓が私塾として作りました。</t>
  </si>
  <si>
    <t>white_JJ wine_NN1</t>
  </si>
  <si>
    <t>white wine</t>
  </si>
  <si>
    <t>白ワイン</t>
  </si>
  <si>
    <t>Japanese_NN1 inn_NN1</t>
  </si>
  <si>
    <t>Japanese inn</t>
  </si>
  <si>
    <t>旅館</t>
  </si>
  <si>
    <t>All_DB the_AT family_NN1 got_VVD together_RL ._.  Everybody_PN1 in_II the_AT family_NN1 got_VVD together_RL ._.</t>
  </si>
  <si>
    <t>All the family got together. Everybody in the family got together.</t>
  </si>
  <si>
    <t>家族みんなが集まった</t>
  </si>
  <si>
    <t>a_AT1 friend_NN1 from_II my_APPGE senior_JJ high_JJ school_NN1 days_NNT2 /_FO a_AT1 friend_NN1 from_II senior_JJ high_JJ school_NN1</t>
  </si>
  <si>
    <t>/ a friend from my senior high school days / a friend from senior high school</t>
  </si>
  <si>
    <t>高校時代からの友達</t>
  </si>
  <si>
    <t xml:space="preserve"> I_PPIS1 wanted_VVD the_AT Japan_NP1 team_NN1 to_TO win_VVI in_II the_AT World_NN1 Baseball_NN1 Championship_NN1 ._.</t>
  </si>
  <si>
    <t>I wanted the Japan team to win in the World Baseball Championship.</t>
  </si>
  <si>
    <t>WBCは日本に優勝して欲しかった。</t>
  </si>
  <si>
    <t>sliced_JJ raw_JJ fish_NN ,_, sashimi_NN2 boat_VV0</t>
  </si>
  <si>
    <t>sliced raw fish, sashimi boat</t>
  </si>
  <si>
    <t>お刺身、舟盛り</t>
  </si>
  <si>
    <t>カニを食べた</t>
  </si>
  <si>
    <t>I_PPIS1 went_VVD to_II the_AT outlet_NN1 shop_NN1 and_CC drank_VVD sour_JJ plum_NN1 liqueur_NN1 ._.</t>
  </si>
  <si>
    <t>I went to the outlet shop and drank sour plum liqueur.</t>
  </si>
  <si>
    <t>アウトレットに行き、梅酒を飲んだ</t>
  </si>
  <si>
    <t>I_PPIS1 bought_VVD a_AT1 jacket_NN1 ._.</t>
  </si>
  <si>
    <t>I bought a jacket.</t>
  </si>
  <si>
    <t>上着(アウター)を買った(女性)</t>
  </si>
  <si>
    <t>I_PPIS1 enjoyed_VVD chatting_VVG with_IW my_APPGE friends_NN2 ._.</t>
  </si>
  <si>
    <t>I enjoyed chatting with my friends.</t>
  </si>
  <si>
    <t>友達と雑談を楽しんだ。</t>
  </si>
  <si>
    <t>We_PPIS2 talked_VVD through_II the_AT night_NNT1 ._.</t>
  </si>
  <si>
    <t>We talked through the night.</t>
  </si>
  <si>
    <t>夜通し語り合った。</t>
  </si>
  <si>
    <t>We_PPIS2 went_VVD back_RP home_RL to_TO see_VVI in_II the_AT New_JJ Year_NNT1 with_IW my_APPGE friends_NN2 and_CC family_NN1 ._.</t>
  </si>
  <si>
    <t>We went back home to see in the New Year with my friends and family.</t>
  </si>
  <si>
    <t>年越しを友達や家族と一緒に過ごすために実家に帰った。</t>
  </si>
  <si>
    <t>I_PPIS1 ate_VVD New_JJ Year('s)_NP1 soba_NN1 noodles_NN2 ._.</t>
  </si>
  <si>
    <t>I ate New Year('s) soba noodles.</t>
  </si>
  <si>
    <t>私は年越しそばを食べました。</t>
  </si>
  <si>
    <t>I_PPIS1 visited_VVD the_AT shrine_NN1 on_II January_NPM1 the_AT fourth_MD ._.</t>
  </si>
  <si>
    <t>I visited the shrine on January the fourth.</t>
  </si>
  <si>
    <t>1月4日に初詣に行った。</t>
  </si>
  <si>
    <t>traditional_JJ New_JJ Year('s)_NP1 dishes_NN2</t>
  </si>
  <si>
    <t>traditional New Year('s) dishes</t>
  </si>
  <si>
    <t>New_JJ Year_NNT1 's_GE soba_NN1 noodles_VVZ</t>
  </si>
  <si>
    <t>New Year's soba noodles</t>
  </si>
  <si>
    <t>年越しそば</t>
  </si>
  <si>
    <t xml:space="preserve"> I_PPIS1 bought_VVD a_AT1 lucky_JJ bag_NN1 but_CCB had_VHD no_AT luck_NN1 with_IW the_AT contents_NN2 ._.</t>
  </si>
  <si>
    <t>I bought a lucky bag but had no luck with the contents.</t>
  </si>
  <si>
    <t>私は福袋を買いました、でもあまり中身はよくなかった。</t>
  </si>
  <si>
    <t>New_JJ Year_NNT1 's_GE shrine_NN1 visit_VV0</t>
  </si>
  <si>
    <t>New Year's shrine visit</t>
  </si>
  <si>
    <t>I_PPIS1 got_VVD 80,000_MC yen_NN as_CSA gift_NN1 money_NN1 ._.  /_FO in_II gift_NN1 money_NN1</t>
  </si>
  <si>
    <t>I got 80,000 yen as gift money. / in gift money</t>
  </si>
  <si>
    <t>お年玉を80000円もらった。</t>
  </si>
  <si>
    <t xml:space="preserve"> I_PPIS1 want_VV0 something_PN1 to_TO wear_VVI ._.</t>
  </si>
  <si>
    <t>I want something to wear.</t>
  </si>
  <si>
    <t>着る物が欲しい。</t>
  </si>
  <si>
    <t>I_PPIS1 drank_VVD sour_JJ plum_NN1 liqueur_NN1 ._.</t>
  </si>
  <si>
    <t>I drank sour plum liqueur.</t>
  </si>
  <si>
    <t>梅酒を飲んだ。</t>
  </si>
  <si>
    <t>I_PPIS1 saw_VVD the_AT sunrise_NN1 from_II the_AT top_NN1 of_IO the_AT mountain_NN1 ._.</t>
  </si>
  <si>
    <t>I saw the sunrise from the top of the mountain.</t>
  </si>
  <si>
    <t>山の頂上で初日の出を見た。</t>
  </si>
  <si>
    <t>My_APPGE friend_NN1 and_CC I_PPIS1 visited_VVD our_APPGE high_JJ school_NN1 baseball_NN1 club_NN1 ._.</t>
  </si>
  <si>
    <t>My friend and I visited our high school baseball club.</t>
  </si>
  <si>
    <t>高校の野球部に友達と顔を出した。</t>
  </si>
  <si>
    <t>The_AT fortune_NN1 slip_VV0 I_PPIS1 drew_VVD said_VVD 'moderate_JJ happiness_NN1 '_GE ._.</t>
  </si>
  <si>
    <t>The fortune slip I drew said 'moderate happiness'.</t>
  </si>
  <si>
    <t>おみくじを引き、中吉が出た。</t>
  </si>
  <si>
    <t>I_PPIS1 met_VVD a_AT1 childhood_NN1 friend_NN1 ._.</t>
  </si>
  <si>
    <t>I met a childhood friend.</t>
  </si>
  <si>
    <t>幼なじみの子と会った。</t>
  </si>
  <si>
    <t>It_PPH1 took_VVD two_MC hours_NNT2 to_TO get_VVI home_RL ._.</t>
  </si>
  <si>
    <t>It took two hours to get home.</t>
  </si>
  <si>
    <t>帰るのに2時間かかった。</t>
  </si>
  <si>
    <t>I_PPIS1 ate_VVD special_JJ soup_NN1 with_IW rice_NN1 cake_NN1 ._.</t>
  </si>
  <si>
    <t>I ate special soup with rice cake.</t>
  </si>
  <si>
    <t>母が作ったお雑煮を食べた。</t>
  </si>
  <si>
    <t>ghost_NN1 photography_NN1</t>
  </si>
  <si>
    <t>ghost photography</t>
  </si>
  <si>
    <t>心霊写真</t>
  </si>
  <si>
    <t>I_PPIS1 worked_VVD with_IW the_AT choreographer_NN1 who_PNQS taught_VVD the_AT world-famous_JJ dance_NN1 performance_NN1 group_NN1 World_NN1 Order_NN1 ._.</t>
  </si>
  <si>
    <t>I worked with the choreographer who taught the world-famous dance performance group World Order.</t>
  </si>
  <si>
    <t>World Orderという世界的に有名なチームの振り付け師だった人と一緒に仕事をした。</t>
  </si>
  <si>
    <t>I_PPIS1 spend_VV0 New_JJ Year_NNT1 's_GE Eve_NNT1 and_CC New_JJ Years_NNT2 at_II my_APPGE grandmother_NN1 's_GE house_NN1 ,_, but_CCB she_PPHS1 died_VVD last_MD December_NPM1 ,_, so_CS I_PPIS1 couldnt_VV0 see_VV0 in_II the_AT New_JJ Year_NNT1 with_IW her_</t>
  </si>
  <si>
    <t>I spend New Year's Eve and New Years at my grandmother's house, but she died last December, so I couldn’t see in the New Year with her.</t>
  </si>
  <si>
    <t>私は毎年おばあちゃんの家で過ごすのだが、昨年の12月におばあちゃんが死んでしまったので、一緒に年越しをすることができなかった。</t>
  </si>
  <si>
    <t>That_DD1 is_VBZ the_AT secluded_JJ place_NN1 ._.</t>
  </si>
  <si>
    <t>That is the secluded place.</t>
  </si>
  <si>
    <t>そこはさびれた場所だった。</t>
  </si>
  <si>
    <t>I_PPIS1 wanted_VVD my_APPGE grandmother_NN1 to_TO see_VVI me_PPIO1 drive_NN1 ,_, but_CCB now_RT I_PPIS1 ca_VM n't_XX show_VVI her_PPHO1 ._.</t>
  </si>
  <si>
    <t>I wanted my grandmother to see me drive, but now I can't show her.</t>
  </si>
  <si>
    <t>運転している姿をおばあちゃんに見せたかったが、結局、車を運転できなかった。</t>
  </si>
  <si>
    <t>That_DD1 store_NN1 is_VBZ having_VHG a_AT1 New_JJ Year_NNT1 's_GE clothes_NN2 sale_NN1 ._.</t>
  </si>
  <si>
    <t>That store is having a New Year's clothes sale.</t>
  </si>
  <si>
    <t>服の新春セールをやっている。</t>
  </si>
  <si>
    <t>I_PPIS1 did_VDD n't_XX say_VVI anything_PN1 ,_, because_CS I_PPIS1 did_VDD n't_XX have_VHI anything_PN1 in_RR21 particular_RR22 to_TO say_VVI ._.</t>
  </si>
  <si>
    <t>I didn't say anything, because I didn't have anything in particular to say.</t>
  </si>
  <si>
    <t>特に話すことがなかったため、言いたかったことがなかった。</t>
  </si>
  <si>
    <t>a_AT1 fortune_NN1 slip_VV0</t>
  </si>
  <si>
    <t>a fortune slip</t>
  </si>
  <si>
    <t>I_PPIS1 went_VVD back_RP to_II Gunma_NP1 because_CS that_DD1 's_VBZ where_RRQ I_PPIS1 was_VBDZ born_VVN ._.  /_FO (_( I_PPIS1 went_VVD back_RP to_II Gunma_NP1 because_CS the_AT house_NN1 where_CS I_PPIS1 was_VBDZ born_VVN is_VBZ there_RL ._. )_)</t>
  </si>
  <si>
    <t>I went back to Gunma because that's where I was born. / (I went back to Gunma because the house where I was born is there.)</t>
  </si>
  <si>
    <t>私の実家が群馬にあるために帰った。</t>
  </si>
  <si>
    <t>Did_VDD you_PPY see_VVI a_AT1 coral_NN1 reef_NN1 ?_? /_FO Did_VDD you_PPY see_VVI any_DD coral_NN1 reefs_NN2 ?_?</t>
  </si>
  <si>
    <t>Did you see a coral reef? / Did you see any coral reefs?</t>
  </si>
  <si>
    <t>サンゴ礁を見ましたか。</t>
  </si>
  <si>
    <t>I_PPIS1 stayed_VVD out_RP drinking_VVG with_IW friends_NN2 until_CS small_JJ hours_NNT2 ._.  /_FO I_ZZ1 styed_VVD out_RP late_RR drinking_VVG with_IW friends_NN2 ._.</t>
  </si>
  <si>
    <t>I stayed out drinking with friends until small hours. / I styed out late drinking with friends.</t>
  </si>
  <si>
    <t>友達と飲み会を朝までした。</t>
  </si>
  <si>
    <t>I_PPIS1 saw_VVD the_AT rising_JJ sun_NN1 from_II my_APPGE house_NN1 ._.  /_FO I_ZZ1 saw_VVD the_AT sunrise_NN1 from_II my_APPGE house_NN1 ._.</t>
  </si>
  <si>
    <t>I saw the rising sun from my house. / I saw the sunrise from my house.</t>
  </si>
  <si>
    <t>家から日の出を見ました。</t>
  </si>
  <si>
    <t>How_RRQ does_VDZ your_APPGE homemade_JJ ozoni_NN2 taste_VV0 ?_?</t>
  </si>
  <si>
    <t>How does your homemade ozoni taste?</t>
  </si>
  <si>
    <t>あなたの家のお雑煮はどんな味ですか。</t>
  </si>
  <si>
    <t>I_PPIS1 'm_VBM in_II a_AT1 band_NN1 and_CC we_PPIS2 've_VH0 performed_VVN many_DA2 times_NNT2 ._.</t>
  </si>
  <si>
    <t>I'm in a band and we've performed many times.</t>
  </si>
  <si>
    <t>私はバンドをしていて、多くの出演があった。</t>
  </si>
  <si>
    <t>I_PPIS1 visited_VVD the_AT shrine_NN1 to_TO pray_VVI ._.  /_FO I_ZZ1 visited_VVD the_AT shrine_NN1 to_TO say_VVI a_AT1 prayer_NN1 ._.</t>
  </si>
  <si>
    <t>I visited the shrine to pray. / I visited the shrine to say a prayer.</t>
  </si>
  <si>
    <t>神社でお参りした。</t>
  </si>
  <si>
    <t>The_AT Ring_NN1 was_VBDZ better_RRR than_CSN Jyuon_NP1 ._.</t>
  </si>
  <si>
    <t>The Ring was better than Jyuon.</t>
  </si>
  <si>
    <t>ザ・リングの方が呪怨（じゅおん）よりおもしろかった。</t>
  </si>
  <si>
    <t>I_PPIS1 went_VVD to_II a_AT1 New_JJ Year_NNT1 count_VV0 down_RP with_IW my_APPGE cousin_NN1 ._.</t>
  </si>
  <si>
    <t>I went to a New Year count down with my cousin.</t>
  </si>
  <si>
    <t>いとことカウントダウンをして新年を迎えた。</t>
  </si>
  <si>
    <t>I_PPIS1 spent_VVD New_JJ Year_NNT1 's_GE Eve_NNT1 and_CC New_JJ Year_NNT1 's_GE Day_NNT1 taking_VVG it_PPH1 easy_JJ with_IW my_APPGE granddad_NN1 and_CC great_JJ granddad_NN1 ._.</t>
  </si>
  <si>
    <t>I spent New Year's Eve and New Year's Day taking it easy with my granddad and great granddad.</t>
  </si>
  <si>
    <t>大晦日と元旦は寝て過ごした。おじいちゃんやひいじいちゃんと過ごした。</t>
  </si>
  <si>
    <t>初詣で神社に行った。</t>
  </si>
  <si>
    <t>I_PPIS1 had_VHD time_NNT1 to_TO take_VVI a_AT1 catnap_NN1 ._.</t>
  </si>
  <si>
    <t>I had time to take a catnap.</t>
  </si>
  <si>
    <t>仮眠時間があった。</t>
  </si>
  <si>
    <t>My_APPGE weak_JJ point_NN1 is_VBZ paperwork_NN1 and_CC filing_NN1 ._.</t>
  </si>
  <si>
    <t>My weak point is paperwork and filing.</t>
  </si>
  <si>
    <t>苦手なことは･･･</t>
  </si>
  <si>
    <t>At_II the_AT shrine_NN1 I_PPIS1 mentioned_VVD passing_VVG the_AT university_NN1 entrance_NN1 exam_NN1 in_II my_APPGE prayer_NN1 ._.</t>
  </si>
  <si>
    <t>At the shrine I mentioned passing the university entrance exam in my prayer.</t>
  </si>
  <si>
    <t>神社で大学の合格を報告した。</t>
  </si>
  <si>
    <t>I_PPIS1 made_VVD some_DD traditional_JJ Japanese_JJ New_JJ Year_NNT1 dishes_NN2 (_( osechi_NN2 )_) ._.</t>
  </si>
  <si>
    <t>I made some traditional Japanese New Year dishes (osechi).</t>
  </si>
  <si>
    <t>おせち料理を作った。</t>
  </si>
  <si>
    <t>I_PPIS1 was_VBDZ thirsty_JJ so_CS I_PPIS1 bought_VVD a_AT1 drink_NN1 ._.</t>
  </si>
  <si>
    <t>I was thirsty so I bought a drink.</t>
  </si>
  <si>
    <t>のどが渇いたから飲み物を買った。</t>
  </si>
  <si>
    <t>Happy_JJ New_JJ Year_NNT1 !_!  Thanks_NN2 in_II advance_NN1 for_IF your_APPGE cooperation_NN1 this_DD1 year_NNT1 ._.</t>
  </si>
  <si>
    <t>Happy New Year! Thanks in advance for your cooperation this year.</t>
  </si>
  <si>
    <t>明けましておめでとうございます。今年もよろしくお願いします。</t>
  </si>
  <si>
    <t>The_AT area_NN1 around_II my_APPGE house_NN1 is_VBZ peaceful_JJ ._.  My_APPGE house_NN1 is_VBZ in_II a_AT1 peaceful_JJ area_NN1 ._.</t>
  </si>
  <si>
    <t>The area around my house is peaceful. My house is in a peaceful area.</t>
  </si>
  <si>
    <t>家の周りはのどかです。</t>
  </si>
  <si>
    <t>A_AT1 part-time_JJ job_NN1 sounds_VVZ good_JJ !_!</t>
  </si>
  <si>
    <t>A part-time job sounds good!</t>
  </si>
  <si>
    <t>バイト。それいいね。</t>
  </si>
  <si>
    <t>I_PPIS1 took_VVD a_AT1 hot_JJ spring_NN1 bath_NN1 ._.</t>
  </si>
  <si>
    <t>I_PPIS1 went_VVD out_RP to_TO see_VVI the_AT first_MD sunrise_NN1 of_IO the_AT year_NNT1 ._.</t>
  </si>
  <si>
    <t>I went out to see the first sunrise of the year.</t>
  </si>
  <si>
    <t>初日の出を見に行った。</t>
  </si>
  <si>
    <t>I_PPIS1 do_VD0 n't_XX like_VVI the_AT cold_NN1 so_CS I_PPIS1 wanted_VVD to_TO go_VVI to_II a_AT1 warm_JJ place_NN1 ._.</t>
  </si>
  <si>
    <t>I don't like the cold so I wanted to go to a warm place.</t>
  </si>
  <si>
    <t>寒いのが嫌いだから暖かいところに行きたかった。</t>
  </si>
  <si>
    <t>I_PPIS1 visited_VVD the_AT shrine_NN1 on_II the_AT New_JJ Year_NNT1 's_GE Day_NNT1 ._.</t>
  </si>
  <si>
    <t>I visited the shrine on the New Year's Day.</t>
  </si>
  <si>
    <t>I_PPIS1 worked_VVD in_II the_AT convenience_NN1 store_NN1 almost_RR every_AT1 day_NNT1 so_CS I_PPIS1 was_VBDZ dead_RG tired_JJ ._.</t>
  </si>
  <si>
    <t>I worked in the convenience store almost every day so I was dead tired.</t>
  </si>
  <si>
    <t>ほぼ毎日コンビニで働いて死にたくなった。</t>
  </si>
  <si>
    <t>There_EX was_VBDZ a_AT1 long_JJ queue_NN1 and_CC I_PPIS1 was_VBDZ tired_JJ of_IO waiting_VVG ._.</t>
  </si>
  <si>
    <t>There was a long queue and I was tired of waiting.</t>
  </si>
  <si>
    <t>すごく長い列ができていて待つのが疲れた。</t>
  </si>
  <si>
    <t>Pooh_NP1 's_GE Honey_NN1 Hunt_NP1 and_CC Space_NN1 mountain_NN1 were_VBDR the_AT most_RGT fun_JJ ._.</t>
  </si>
  <si>
    <t>Pooh's Honey Hunt and Space mountain were the most fun.</t>
  </si>
  <si>
    <t>プーさんのハニーハントとスペースマウンテンが一番楽しかった。</t>
  </si>
  <si>
    <t>I_PPIS1 stood_VVD in_II line_NN1 waiting_VVG for_IF the_AT countdown_NN1 party_NN1 from_II the_AT morning_NNT1 ._.</t>
  </si>
  <si>
    <t>I stood in line waiting for the countdown party from the morning.</t>
  </si>
  <si>
    <t>カウントダウンパーティーのために朝から並んで待った。</t>
  </si>
  <si>
    <t>The_AT shrine_NN1 is_VBZ only_RR a_AT1 short_JJ walk_NN1 from_II my_APPGE house_NN1 ._.</t>
  </si>
  <si>
    <t>The shrine is only a short walk from my house.</t>
  </si>
  <si>
    <t>神社は歩いてすぐのところにあります。</t>
  </si>
  <si>
    <t>the_AT house_NN1 where_CS I_PPIS1 was_VBDZ born_VVN</t>
  </si>
  <si>
    <t>the house where I was born</t>
  </si>
  <si>
    <t>実家</t>
  </si>
  <si>
    <t xml:space="preserve"> I_PPIS1 was_VBDZ born_VVN at_II home_NN1 ._.  I_PPIS1 was_VBDZ born_VVN at_II the_AT hospital_NN1 ._.</t>
  </si>
  <si>
    <t>I was born at home. I was born at the hospital.</t>
  </si>
  <si>
    <t>実家で生まれた。病院で生まれた。</t>
  </si>
  <si>
    <t>It_PPH1 takes_VVZ an_AT1 hour_NNT1 to_TO drive_VVI around_II Kume_NP1 Island_NNL1 ._.</t>
  </si>
  <si>
    <t>It takes an hour to drive around Kume Island.</t>
  </si>
  <si>
    <t>久米島は一週、車で一時間かかる。</t>
  </si>
  <si>
    <t>I_PPIS1 drank_VVD a_AT1 small_JJ cup_NN1 of_IO sake_NN1 offered_VVN to_II the_AT shrine_NN1 ._.</t>
  </si>
  <si>
    <t>I drank a small cup of sake offered to the shrine.</t>
  </si>
  <si>
    <t>御神酒（おみき）を飲んだ</t>
  </si>
  <si>
    <t>I_PPIS1 went_VVD to_II the_AT bargain_NN1 sale_NN1 ._.</t>
  </si>
  <si>
    <t>I went to the bargain sale.</t>
  </si>
  <si>
    <t>バーゲンセールに行った。</t>
  </si>
  <si>
    <t>I_PPIS1 went_VVD to_II the_AT nursing_JJ facility_NN1 ._.</t>
  </si>
  <si>
    <t>I went to the nursing facility.</t>
  </si>
  <si>
    <t>介護施設に行った。</t>
  </si>
  <si>
    <t>dance_VV0 contest_NN1</t>
  </si>
  <si>
    <t>dance contest</t>
  </si>
  <si>
    <t>ダンスバトル</t>
  </si>
  <si>
    <t>Haruka_NP1 was_VBDZ a_AT1 better_JJR dancer_NN1 ._.</t>
  </si>
  <si>
    <t>Haruka was a better dancer.</t>
  </si>
  <si>
    <t>うまかった人ははるかだった。</t>
  </si>
  <si>
    <t>Our_APPGE dance_NN1 team_NN1 won_VVD ._.</t>
  </si>
  <si>
    <t>Our dance team won.</t>
  </si>
  <si>
    <t>私たちダンスチームが勝った。</t>
  </si>
  <si>
    <t>The_AT other_JJ teams_NN2 were_VBDR devastated_VVN about_II losing_VVG the_AT contest_NN1 ._.</t>
  </si>
  <si>
    <t>The other teams were devastated about losing the contest.</t>
  </si>
  <si>
    <t>他のチームは負けて悔しがっていた。</t>
  </si>
  <si>
    <t>The_AT seniors_NN2 bought_VVD ice_NN1 cream_NN1 for_IF us_PPIO2 as_II a_AT1 reward_NN1 ._.</t>
  </si>
  <si>
    <t>The seniors bought ice cream for us as a reward.</t>
  </si>
  <si>
    <t>ご褒美にダンスサークルの先輩にアイスクリームを買ってもらった。</t>
  </si>
  <si>
    <t>I_PPIS1 wanted_VVD to_TO see_VVI the_AT movie_NN1 but_CCB could_VM n't_XX ._.</t>
  </si>
  <si>
    <t>I wanted to see the movie but couldn't.</t>
  </si>
  <si>
    <t>映画を見たかったけれど見れなかった。</t>
  </si>
  <si>
    <t>There_EX are_VBR many_DA2 distractions_NN2 in_II my_APPGE room_NN1 ._.  There_EX are_VBR so_RG many_DA2 things_NN2 to_TO distract_VVI me_PPIO1 in_II my_APPGE room_NN1 ._.</t>
  </si>
  <si>
    <t>There are many distractions in my room. There are so many things to distract me in my room.</t>
  </si>
  <si>
    <t>部屋には誘惑するものが多くある。</t>
  </si>
  <si>
    <t>Thanks_II21 to_II22 my_APPGE friends_NN2 I_PPIS1 could_VM relieve_VVI my_APPGE stress_NN1 ._.  Thanks_II21 to_II22 my_APPGE friends_NN2 my_APPGE stress_NN1 was_VBDZ relieved_VVN ._.</t>
  </si>
  <si>
    <t>Thanks to my friends I could relieve my stress. Thanks to my friends my stress was relieved.</t>
  </si>
  <si>
    <t>友達のおかげでストレスを発散することができた。</t>
  </si>
  <si>
    <t>Hakkeijima_NP1 Sea_NNL1 Paradise_NN1 (_( amusement_NN1 park_NN1 with_IW aquarium_NN1 )_)</t>
  </si>
  <si>
    <t>Hakkeijima Sea Paradise (amusement park with aquarium)</t>
  </si>
  <si>
    <t>八景島シーパラダイス</t>
  </si>
  <si>
    <t>stingray_VV0</t>
  </si>
  <si>
    <t>stingray</t>
  </si>
  <si>
    <t>エイ</t>
  </si>
  <si>
    <t>sea_NN1 otter_NN1</t>
  </si>
  <si>
    <t>sea otter</t>
  </si>
  <si>
    <t>ラッコ</t>
  </si>
  <si>
    <t>hometown_NN1 friend_NN1 ,_, neighborhood_NN1 friend_NN1 ,_, childhood_NN1 friend_NN1</t>
  </si>
  <si>
    <t>hometown friend, neighborhood friend, childhood friend</t>
  </si>
  <si>
    <t>地元の友達</t>
  </si>
  <si>
    <t>round_II trip_NN1</t>
  </si>
  <si>
    <t>round trip</t>
  </si>
  <si>
    <t>日帰り</t>
  </si>
  <si>
    <t>roller_NN1 coaster_NN1</t>
  </si>
  <si>
    <t>roller coaster</t>
  </si>
  <si>
    <t>ジェットコースター</t>
  </si>
  <si>
    <t>aquarium_NN1</t>
  </si>
  <si>
    <t>aquarium</t>
  </si>
  <si>
    <t>水族館</t>
  </si>
  <si>
    <t>thrilling_JJ or_CC exciting_JJ ex_NN1 ._.  The_AT roller_NN1 coaster_NN1 is_VBZ really_RR thrilling_JJ ._.</t>
  </si>
  <si>
    <t>thrilling or exciting ex. The roller coaster is really thrilling.</t>
  </si>
  <si>
    <t>スリリング</t>
  </si>
  <si>
    <t>sea_NN1 urchin_NN1</t>
  </si>
  <si>
    <t>sea urchin</t>
  </si>
  <si>
    <t>ウニ</t>
  </si>
  <si>
    <t>scallop_NN1</t>
  </si>
  <si>
    <t>scallop</t>
  </si>
  <si>
    <t>ホタテ</t>
  </si>
  <si>
    <t>red_JJ brick_NN1</t>
  </si>
  <si>
    <t>red brick</t>
  </si>
  <si>
    <t>赤煉瓦</t>
  </si>
  <si>
    <t>a_AT1 terrace_NN1 of_IO red_JJ brick_NN1 buildings_NN2</t>
  </si>
  <si>
    <t>a terrace of red brick buildings</t>
  </si>
  <si>
    <t>倉庫群</t>
  </si>
  <si>
    <t>world_NN1 heritage_NN1 site_NN1</t>
  </si>
  <si>
    <t>world heritage site</t>
  </si>
  <si>
    <t>世界遺産</t>
  </si>
  <si>
    <t>cityscape_NN1</t>
  </si>
  <si>
    <t>cityscape</t>
  </si>
  <si>
    <t>町並み</t>
  </si>
  <si>
    <t>beef_NN1 tongue_NN1</t>
  </si>
  <si>
    <t>beef tongue</t>
  </si>
  <si>
    <t>牛タン</t>
  </si>
  <si>
    <t>The_AT town_NN1 's_GE scenery_NN1 was_VBDZ the_AT most_RGT beautiful_JJ ._.</t>
  </si>
  <si>
    <t>The town's scenery was the most beautiful.</t>
  </si>
  <si>
    <t>町の景観が一番きれいだった。</t>
  </si>
  <si>
    <t>I_PPIS1 got_VVD altitude_NN1 sickness_NN1 ._.  /_FO I_ZZ1 got_VVD mountain_NN1 sickness_NN1 ._.</t>
  </si>
  <si>
    <t>I got altitude sickness. / I got mountain sickness.</t>
  </si>
  <si>
    <t>高山病にかかった。</t>
  </si>
  <si>
    <t>The_AT result_NN1 of_IO his_APPGE last_MD tennis_NN1 game_NN1 was_VBDZ three_MC -_- two_MC ._.</t>
  </si>
  <si>
    <t>The result of his last tennis game was three - two.</t>
  </si>
  <si>
    <t>テニスの試合の結果、三勝二敗で引退した。</t>
  </si>
  <si>
    <t>I_PPIS1 went_VVD to_II a_AT1 Nationwide_JJ Tour_NN1 concert_NN1 of_IO the_AT rock_NN1 band_NN1 L'arc_NP1 en_FW Ciel_FW at_II Saitama_NP1 Super_JJ Arena_NN1 .._...</t>
  </si>
  <si>
    <t>I went to a Nationwide Tour concert of the rock band L'arc en Ciel at Saitama Super Arena..</t>
  </si>
  <si>
    <t>ロックバンド(L'Arc-en-Ciel)の全国ツアーのコンサートで埼玉スーパーアリーナに行った。</t>
  </si>
  <si>
    <t>I_PPIS1 registered_VVD my_APPGE change_NN1 of_IO address_NN1 at_II the_AT Ward_NP1 Office_NN1 ._.</t>
  </si>
  <si>
    <t>I registered my change of address at the Ward Office.</t>
  </si>
  <si>
    <t>市役所に住所変更届を出しました。</t>
  </si>
  <si>
    <t>I_PPIS1 drove_VVD half_RR21 way_RR22 round_JJ Sado_JJ Island_NN1 ._.</t>
  </si>
  <si>
    <t>I drove half way round Sado Island.</t>
  </si>
  <si>
    <t>佐渡を半周した。</t>
  </si>
  <si>
    <t>At_II the_AT shrine_NN1 I_PPIS1 prayed_VVD for_IF a_AT1 convincing_JJ win_NN1 ._.</t>
  </si>
  <si>
    <t>At the shrine I prayed for a convincing win.</t>
  </si>
  <si>
    <t>神社で必勝祈願をした。</t>
  </si>
  <si>
    <t>I_PPIS1 bought_VVD some_DD apricot_JJ tart_NN1 ._.</t>
  </si>
  <si>
    <t>I bought some apricot tart.</t>
  </si>
  <si>
    <t>杏のタルトを買った。</t>
  </si>
  <si>
    <t>It_PPH1 was_VBDZ deliciously_RR sweet_JJ ._.</t>
  </si>
  <si>
    <t>It was deliciously sweet.</t>
  </si>
  <si>
    <t>甘くて美味しかった。</t>
  </si>
  <si>
    <t>It_PPH1 tasted_VVD sweet_JJ ._.  The_AT taste_NN1 was_VBDZ sweet_JJ ._.</t>
  </si>
  <si>
    <t>It tasted sweet. The taste was sweet.</t>
  </si>
  <si>
    <t>甘い味だった。</t>
  </si>
  <si>
    <t>My_APPGE high_JJ school_NN1 friends_NN2 and_CC I_PPIS1 had_VHD a_AT1 party_NN1 after_II (_( to_TO celebrate_VVI the_AT completion_NN1 of_IO )_) our_APPGE club_NN1 activity_NN1 ._.</t>
  </si>
  <si>
    <t>My high school friends and I had a party after (to celebrate the completion of) our club activity.</t>
  </si>
  <si>
    <t>Since_CS my_APPGE friend_NN1 was_VBDZ going_VVGK to_TO go_VVI to_II Osaka_NP1 ,_, I_PPIS1 gave_VVD him_PPHO1 my_APPGE letter_NN1 on_II the_AT Ferris_NP1 wheel_NN1 ._.</t>
  </si>
  <si>
    <t>Since my friend was going to go to Osaka, I gave him my letter on the Ferris wheel.</t>
  </si>
  <si>
    <t>I_PPIS1 ate_VVD too_RG much_DA1 and_CC put_VVD on_RP weight_NN1 ._.  I_PPIS1 gained_VVD weight_NN1 from_II over-eating_NN1 ._.</t>
  </si>
  <si>
    <t>I ate too much and put on weight. I gained weight from over-eating.</t>
  </si>
  <si>
    <t>I_PPIS1 spent_VVD too_RG much_DA1 money_NN1 ._.</t>
  </si>
  <si>
    <t>I spent too much money.</t>
  </si>
  <si>
    <t>お金を使いすぎた。</t>
  </si>
  <si>
    <t>I_PPIS1 went_VVD shopping_VVG at_II the_AT local_JJ shops_NN2 ._.  I_PPIS1 went_VVD shopping_VVG locally_RR ._.</t>
  </si>
  <si>
    <t>I went shopping at the local shops. I went shopping locally.</t>
  </si>
  <si>
    <t>地元のお店に買い物に行った。</t>
  </si>
  <si>
    <t>How_RGQ often_RR did_VDD you_PPY go_VVI to_II the_AT rental_NN1 shop_NN1 ?_?</t>
  </si>
  <si>
    <t>How often did you go to the rental shop?</t>
  </si>
  <si>
    <t>何回レンタルショップに行きましたか。</t>
  </si>
  <si>
    <t>a_AT1 high_JJ school_NN1 graduation_NN1 trip_NN1</t>
  </si>
  <si>
    <t>a high school graduation trip</t>
  </si>
  <si>
    <t>修学旅行</t>
  </si>
  <si>
    <t>I_PPIS1 went_VVD there_RL on_II a_AT1 high_JJ school_NN1 graduation_NN1 trip_NN1 ._.</t>
  </si>
  <si>
    <t>I went there on a high school graduation trip.</t>
  </si>
  <si>
    <t>修学旅行で行きました。</t>
  </si>
  <si>
    <t>How_RGQ long_RR did_VDD it_PPH1 take_VVI for_IF you_PPY to_TO eat_VVI it_PPH1 all_DB up_RP ?_?</t>
  </si>
  <si>
    <t>How long did it take for you to eat it all up?</t>
  </si>
  <si>
    <t>どれくらいで食べきったの。</t>
  </si>
  <si>
    <t>Junichi_NP1 Okada_NP1 is_VBZ on_II TV_NN1 ._.  Junichi_NP1 Okada_NP1 is_VBZ on_II DVD_NP1 ._.</t>
  </si>
  <si>
    <t>Junichi Okada is on TV. Junichi Okada is on DVD.</t>
  </si>
  <si>
    <t>岡田准一がテレビに出演している。DVDに出演している。</t>
  </si>
  <si>
    <t>I_PPIS1 enjoyed_VVD watching_VVG a_AT1 sea_NN1 turtle_NN1 from_II the_AT jogging_NN1 course_NN1 to_II the_AT aquarium_NN1 ._.</t>
  </si>
  <si>
    <t>I enjoyed watching a sea turtle from the jogging course to the aquarium.</t>
  </si>
  <si>
    <t>What_DDQ kind_NN1 of_IO ride_NN1 did_VDD you_PPY take_VVI ?_?</t>
  </si>
  <si>
    <t>What kind of ride did you take?</t>
  </si>
  <si>
    <t>何のアトラクションに乗ったのか？</t>
  </si>
  <si>
    <t>It_PPH1 was_VBDZ a_AT1 satisfying_JJ trip_NN1 to_II Guam_NP1 because_CS I_PPIS1 bought_VVD a_AT1 lot_NN1 of_IO clothes_NN2 and_CC perfumes_NN2 ._.</t>
  </si>
  <si>
    <t>It was a satisfying trip to Guam because I bought a lot of clothes and perfumes.</t>
  </si>
  <si>
    <t>グアムでたくさんの服や香水を買って、とても満足した旅行になった。</t>
  </si>
  <si>
    <t>What_DDQ did_VDD you_PPY watch_VVI on_II DVD_NP1 ?_? /_FO What_DDQ DVD_NP1 did_VDD you_PPY watch_VVI ?_?</t>
  </si>
  <si>
    <t>What did you watch on DVD? / What DVD did you watch?</t>
  </si>
  <si>
    <t>何のDVDを見ましたか？</t>
  </si>
  <si>
    <t>When_RRQ did_VDD you_PPY start_VVI ?_?  When_RRQ did_VDD it_PPH1 start_VVI ?_?</t>
  </si>
  <si>
    <t>When did you start? When did it start?</t>
  </si>
  <si>
    <t>いつから始めましたか。</t>
  </si>
  <si>
    <t>How_RGQ many_DA2 years_NNT2 have_VH0 you_PPY been_VBN doing_VDG it_PPH1 ?_?</t>
  </si>
  <si>
    <t>How many years have you been doing it?</t>
  </si>
  <si>
    <t>I_PPIS1 had_VHD a_AT1 memorable_JJ time_NNT1 at_II Tokyo_NP1 Disney_NP1 Sea._NNL1 @_II /_FO I_ZZ1 have_VH0 good_JJ memories_NN2 from_II my_APPGE visit_NN1 to_II Tokyo_NP1 Disney_NP1 Sea_NNL1 ._.</t>
  </si>
  <si>
    <t>I had a memorable time at Tokyo Disney Sea. / I have good memories from my visit to Tokyo Disney Sea.</t>
  </si>
  <si>
    <t>東京ディスニーシーに行き、とてもいい思い出ができました。</t>
  </si>
  <si>
    <t>I_PPIS1 looked_VVD at_II clothes_NN2 in_II a_AT1 lot_NN1 of_IO shops_NN2 in_II Harajuku_NP1 ._.</t>
  </si>
  <si>
    <t>I looked at clothes in a lot of shops in Harajuku.</t>
  </si>
  <si>
    <t>原宿の多くの店で服を見ました。</t>
  </si>
  <si>
    <t>I_PPIS1 saw_VVD some_DD models_NN2 in_II Harajuku_NP1 ._.</t>
  </si>
  <si>
    <t>I saw some models in Harajuku.</t>
  </si>
  <si>
    <t>原宿でモデルの人を見ました。</t>
  </si>
  <si>
    <t>My_APPGE house_NN1 is_VBZ nearby_JJ ._.</t>
  </si>
  <si>
    <t>My house is nearby</t>
  </si>
  <si>
    <t>家が近い。</t>
  </si>
  <si>
    <t>Great_JJ !_! /_FO Wow_UH !_!</t>
  </si>
  <si>
    <t>Great! / Wow!</t>
  </si>
  <si>
    <t>すごいね！</t>
  </si>
  <si>
    <t>Sounds_VVZ good_JJ !_!</t>
  </si>
  <si>
    <t>Sounds good!</t>
  </si>
  <si>
    <t>いいね！</t>
  </si>
  <si>
    <t>I_PPIS1 went_VVD snowboarding_VVG on_II my_APPGE high_JJ school_NN1 graduation_NN1 trip_NN1 ._.</t>
  </si>
  <si>
    <t>I went snowboarding on my high school graduation trip.</t>
  </si>
  <si>
    <t>I_PPIS1 fell_VVD over_RP many_DA2 times_NNT2 ,_, so_CS my_APPGE body_NN1 was_VBDZ aching_VVG all_RR over_RP ._.</t>
  </si>
  <si>
    <t>I fell over many times, so my body was aching all over.</t>
  </si>
  <si>
    <t>I_PPIS1 had_VHD terrible_JJ muscle_NN1 pain_NN1 ._.</t>
  </si>
  <si>
    <t>I had terrible muscle pain.</t>
  </si>
  <si>
    <t>This_DD1 winter_NNT1 I_PPIS1 'll_VM go_VVI snowboarding_VVG again_RT ._.</t>
  </si>
  <si>
    <t>This winter I'll go snowboarding again.</t>
  </si>
  <si>
    <t>今年の冬も友達とスノボーに行くつもりです。</t>
  </si>
  <si>
    <t>How_RGQ many_DA2 DVDs_NP1 did_VDD you_PPY rent_VVI ?_?</t>
  </si>
  <si>
    <t>How many DVDs did you rent?</t>
  </si>
  <si>
    <t>DVDを何本借りたの？</t>
  </si>
  <si>
    <t>What_DDQ did_VDD you_PPY eat_VVI at_II the_AT place_NN1 you_PPY visited_VVD ?_?</t>
  </si>
  <si>
    <t>What did you eat at the place you visited?</t>
  </si>
  <si>
    <t>行ったところで何を食べましたか。</t>
  </si>
  <si>
    <t>muscle_NN1 pain_NN1</t>
  </si>
  <si>
    <t>muscle pain</t>
  </si>
  <si>
    <t>筋肉痛</t>
  </si>
  <si>
    <t>Tokyo_NP1 Disneyland_NP1 was_VBDZ crowded_JJ ._.</t>
  </si>
  <si>
    <t>Tokyo Disneyland was crowded.</t>
  </si>
  <si>
    <t>ディズニーランドは混んでいました。</t>
  </si>
  <si>
    <t>I_PPIS1 stayed_VVD at_II a_AT1 Japanese_NN1 (_( style_NN1 )_) inn_NN1 in_II Hakone_NP1 during_II Golden_JJ Week_NNT1 ._.</t>
  </si>
  <si>
    <t>I stayed at a Japanese (style) inn in Hakone during Golden Week.</t>
  </si>
  <si>
    <t>ゴールデンウィークは箱根の旅館に泊まった。</t>
  </si>
  <si>
    <t>I_PPIS1 did_VDD n't_XX go_VVI far_RR this_DD1 spring_NN1 break_NN1 so_CS it_PPH1 was_VBDZ not_XX very_RG exciting_JJ ._.</t>
  </si>
  <si>
    <t>I didn't go far this spring break so it was not very exciting.</t>
  </si>
  <si>
    <t>春休みは遠くへ行かなかったがまあまあだった。</t>
  </si>
  <si>
    <t>I_PPIS1 could_VM n't_XX get_VVI hold_NN1 of_IO a_AT1 ticket_NN1 for_RR21 Once_RR22 Upon_II A_AT1 Time_NNT1 ,_, so_CS I_PPIS1 watched_VVD it_PPH1 from_II far_RR away_RL ._.</t>
  </si>
  <si>
    <t>I couldn't get hold of a ticket for Once Upon A Time, so I watched it from far away.</t>
  </si>
  <si>
    <t>チケットが当たらなかったので遠くからワンスを見た。</t>
  </si>
  <si>
    <t>How_RGQ many_DA2 days_NNT2 did_VDD you_PPY spend_VVI there_RL ?_?</t>
  </si>
  <si>
    <t>How many days did you spend there?</t>
  </si>
  <si>
    <t>何日間そこに滞在したの？</t>
  </si>
  <si>
    <t>Was_VBDZ it_PPH1 cheap_JJ ?_?</t>
  </si>
  <si>
    <t>Was it cheap?</t>
  </si>
  <si>
    <t>それは安かったですか？</t>
  </si>
  <si>
    <t>How_RGQ many_DA2 people_NN did_VDD you_PPY go_VVI there_RL with_IW you_PPY ?_?</t>
  </si>
  <si>
    <t>How many people did you go there with you?</t>
  </si>
  <si>
    <t>何人で行ったの？</t>
  </si>
  <si>
    <t>We_PPIS2 had_VHD a_AT1 barbecue_NN1 under_II the_AT cherry_NN1 blossoms_NN2 ._.</t>
  </si>
  <si>
    <t>We had a barbecue under the cherry blossoms.</t>
  </si>
  <si>
    <t>バーベキューをしながら花見をした。</t>
  </si>
  <si>
    <t>I_PPIS1 went_VVD on_II a_AT1 training_NN1 camp_NN1 as_II a_AT1 club_NN1 activity_NN1 ._.</t>
  </si>
  <si>
    <t>I went on a training camp as a club activity.</t>
  </si>
  <si>
    <t>部活動の一環で合宿に行った。</t>
  </si>
  <si>
    <t>There_EX was_VBDZ heavy_JJ wind_NN1 and_CC rain_NN1 ._.  It_PPH1 was_VBDZ very_RG rainy_JJ and_CC windy_JJ ._.  It_PPH1 was_VBDZ very_RG wet_JJ and_CC windy_JJ ._.</t>
  </si>
  <si>
    <t>There was heavy wind and rain. It was very rainy and windy. It was very wet and windy.</t>
  </si>
  <si>
    <t>すごく雨風が強かった。</t>
  </si>
  <si>
    <t>I_PPIS1 spoke_VVD up_RP in_II class_NN1 ._.</t>
  </si>
  <si>
    <t>I spoke up in class.</t>
  </si>
  <si>
    <t>授業で発言した。</t>
  </si>
  <si>
    <t>We_PPIS2 had_VHD a_AT1 surprise_NN1 party_NN1 for_IF my_APPGE grandma_NN1 ._.</t>
  </si>
  <si>
    <t>We had a surprise party for my grandma.</t>
  </si>
  <si>
    <t>おばあちゃんのサプライズパーティーを行った。</t>
  </si>
  <si>
    <t>Dolls_NN2 '_GE Festival_NN1 /_FO Doll_NN1 Festival_NN1</t>
  </si>
  <si>
    <t>Dolls' Festival / Doll Festival</t>
  </si>
  <si>
    <t>I_PPIS1 looked_VVD at_II hina_NN1 dolls_NN2 with_IW my_APPGE family_NN1 ._.</t>
  </si>
  <si>
    <t>I looked at hina dolls with my family.</t>
  </si>
  <si>
    <t>家族とひな人形を見た。</t>
  </si>
  <si>
    <t>Japanese_JJ inn_NN1</t>
  </si>
  <si>
    <t>My_APPGE condition_NN1 became_VVD worse_JJR so_CS I_PPIS1 had_VHD to_TO go_VVI into_II hospital_NN1 ._.</t>
  </si>
  <si>
    <t>My condition became worse so I had to go into hospital.</t>
  </si>
  <si>
    <t>持病がひどくなり入院することになった。</t>
  </si>
  <si>
    <t>東京ディズニーランドは混んでいましたか。</t>
  </si>
  <si>
    <t>I_PPIS1 went_VVD to_II the_AT spa_NN1 for_IF a_AT1 bath_NN1 and_CC massage_NN1 ._.</t>
  </si>
  <si>
    <t>I went to the spa for a bath and massage.</t>
  </si>
  <si>
    <t>スパに行って温泉に入りマッサージを受けた。</t>
  </si>
  <si>
    <t>The_AT baseball_NN1 season_NNT1 begins_VVZ in_II March_NPM1 ._.</t>
  </si>
  <si>
    <t>The baseball season begins in March.</t>
  </si>
  <si>
    <t>3月は野球のシーズンが始まる。</t>
  </si>
  <si>
    <t>I_PPIS1 missed_VVD the_AT last_MD subway_NN1 train_NN1 ._.</t>
  </si>
  <si>
    <t>I missed the last subway train.</t>
  </si>
  <si>
    <t>地下鉄の終電を逃がした。</t>
  </si>
  <si>
    <t>I_PPIS1 had_VHD to_TO wait_VVI five_MC hours_NNT2 to_TO see_VVI Harry_NP1 Potter_NP1 ._.</t>
  </si>
  <si>
    <t>I had to wait five hours to see Harry Potter.</t>
  </si>
  <si>
    <t>ハリーポターが5時間待ち。</t>
  </si>
  <si>
    <t xml:space="preserve"> The_AT return_NN1 train_NN1 was_VBDZ so_RG crowded_JJ I_PPIS1 could_VM n't_XX get_VVI a_AT1 reserved_JJ seat_NN1 ._. The_AT train_NN1 on_II the_AT way_NN1 back_NN1 was_VBDZ so_RG crowded_JJ I_PPIS1 could_VM n't_XX get_VVI a_AT1 reserved_JJ seat_NN1 ._.</t>
  </si>
  <si>
    <t>The return train was so crowded I couldn't get a reserved seat. The train on the way back was so crowded I couldn't get a reserved seat.</t>
  </si>
  <si>
    <t>帰りの電車が混んでいて、指定席をとれなかった。</t>
  </si>
  <si>
    <t>Did_VDD you_PPY have_VHI a_AT1 look_NN1 around_II (_( there_RL )_) for_IF one_MC1 day_NNT1 ?_?</t>
  </si>
  <si>
    <t>Did you have a look around (there) for one day?</t>
  </si>
  <si>
    <t>1日でそこを回ったんですか？</t>
  </si>
  <si>
    <t>The_AT portable_JJ shrine_NN1 was_VBDZ heavy_JJ ._.</t>
  </si>
  <si>
    <t>The portable shrine was heavy.</t>
  </si>
  <si>
    <t>神輿が重かった。</t>
  </si>
  <si>
    <t>It_PPH1 was_VBDZ so_RG crowded_JJ that_CST I_PPIS1 could_VM n't_XX get_VVI on_II the_AT rides_NN2 ._.</t>
  </si>
  <si>
    <t>It was so crowded that I couldn't get on the rides.</t>
  </si>
  <si>
    <t>混んでいて充分に乗り物に乗れなかった。</t>
  </si>
  <si>
    <t>I_PPIS1 took_VVD a_AT1 hot-spring_JJ bath_NN1 ._.</t>
  </si>
  <si>
    <t>I took a hot-spring bath.</t>
  </si>
  <si>
    <t>I_PPIS1 could_VM talk_VVI a_AT1 lot_NN1 with_IW my_APPGE mother_NN1 ._.</t>
  </si>
  <si>
    <t>I could talk a lot with my mother.</t>
  </si>
  <si>
    <t>お母さんと多く話せた。</t>
  </si>
  <si>
    <t>Do_VD0 you_PPY go_VVI to_II the_AT seaside_NN1 on_II a_AT1 ten-day_JJ training_NN1 camp_NN1 every_AT1 year_NNT1 ?_?</t>
  </si>
  <si>
    <t>Do you go to the seaside on a ten-day training camp every year?</t>
  </si>
  <si>
    <t>毎年、10日間の合宿中に海に行くの？</t>
  </si>
  <si>
    <t>Italians_NN2 are_VBR easy_JJ to_TO get_VVI along_RR with_IW ._.  Italians_NN2 tend_VV0 to_TO be_VBI upbeat_JJ ._.</t>
  </si>
  <si>
    <t>Italians are easy to get along with. Italians tend to be upbeat.</t>
  </si>
  <si>
    <t>イタリア人はノリが良い。</t>
  </si>
  <si>
    <t>Which_DDQ line_NN1 did_VDD you_PPY get_VVI on_RP ?_?</t>
  </si>
  <si>
    <t>Which line did you get on?</t>
  </si>
  <si>
    <t>電車の何線に乗りましたか。</t>
  </si>
  <si>
    <t>historical_JJ cityscape_NN1</t>
  </si>
  <si>
    <t>historical cityscape</t>
  </si>
  <si>
    <t>歴史的な町並み</t>
  </si>
  <si>
    <t xml:space="preserve"> I_PPIS1 went_VVD to_II Kawagoe_NP1 to_TO see_VVI the_AT Time_NNT1 Bell_NP1 Tower_NN1 ._.</t>
  </si>
  <si>
    <t>I went to Kawagoe to see the Time Bell Tower.</t>
  </si>
  <si>
    <t>時の鐘を見に行った。</t>
  </si>
  <si>
    <t>I_PPIS1 went_VVD to_II the_AT training_NN1 camp_NN1 ._.</t>
  </si>
  <si>
    <t>I went to the training camp.</t>
  </si>
  <si>
    <t>合宿に行く。</t>
  </si>
  <si>
    <t>The_AT river_NN1 is_VBZ shallow_JJ ._.</t>
  </si>
  <si>
    <t>The river is shallow.</t>
  </si>
  <si>
    <t>川が浅い。</t>
  </si>
  <si>
    <t>I_PPIS1 sweated_VVD a_AT1 lot_NN1 ._.  I_PPIS1 sweated_VVD badly_RR ._.</t>
  </si>
  <si>
    <t>I sweated a lot. I sweated badly.</t>
  </si>
  <si>
    <t>汗をひどくかいた。</t>
  </si>
  <si>
    <t>I_PPIS1 ate_VVD blowfish_NN ._.  I_PPIS1 'll_VM never_RR forget_VVI it_PPH1 ._.</t>
  </si>
  <si>
    <t>I ate blowfish. I'll never forget it.</t>
  </si>
  <si>
    <t>ふぐを食べた。一生の思い出になる。</t>
  </si>
  <si>
    <t>Was_VBDZ the_AT aquarium_NN1 very_RG large_JJ ?_?</t>
  </si>
  <si>
    <t>Was the aquarium very large?</t>
  </si>
  <si>
    <t>水族館は広かったですか？</t>
  </si>
  <si>
    <t>I_PPIS1 also_RR had_VHD lunch_NN1 and_CC went_VVD on_II a_AT1 roller_NN1 coaster_NN1 and_CC some_DD other_JJ rides_NN2 ._.</t>
  </si>
  <si>
    <t>I also had lunch and went on a roller coaster and some other rides.</t>
  </si>
  <si>
    <t>他にもランチをして、いくつかのジェットコースターやアトラクションにも乗りました。</t>
  </si>
  <si>
    <t>カニを食べた。</t>
  </si>
  <si>
    <t>I_PPIS1 enjoyed_VVD going_VVG on_II a_AT1 cruise_NN1 ._.</t>
  </si>
  <si>
    <t>I enjoyed going on a cruise.</t>
  </si>
  <si>
    <t>クルージングをした。</t>
  </si>
  <si>
    <t>How_RGQ close_RR did_VDD you_PPY see_VVI it_PPH1 ?_?</t>
  </si>
  <si>
    <t>How close did you see it?</t>
  </si>
  <si>
    <t>どのくらいの近さで見れたの？</t>
  </si>
  <si>
    <t>I_PPIS1 ate_VVD eel_NN ._.</t>
  </si>
  <si>
    <t>I ate eel.</t>
  </si>
  <si>
    <t>ウナギを食べた。</t>
  </si>
  <si>
    <t>I_PPIS1 drove_VVD from_II Nagano_NN1 to_II Shizuoka_NN1 ._.</t>
  </si>
  <si>
    <t>I drove from Nagano to Shizuoka.</t>
  </si>
  <si>
    <t>長野から静岡にかけて自分が運転した。</t>
  </si>
  <si>
    <t>I_PPIS1 enjoyed_VVD the_AT scenery_NN1 ._.</t>
  </si>
  <si>
    <t>I enjoyed the scenery.</t>
  </si>
  <si>
    <t>景色を眺めた。</t>
  </si>
  <si>
    <t>I_PPIS1 went_VVD touring_VVG by_II motorcycle_NN1 at_II Mt_NP1 ._. Nokogiri_NN2 ._.</t>
  </si>
  <si>
    <t>I went touring by motorcycle at Mt. Nokogiri.</t>
  </si>
  <si>
    <t>バイクで鋸山（のこぎりやま）にツーリングしに行った。</t>
  </si>
  <si>
    <t>I_PPIS1 had_VHD a_AT1 training_NN1 camp_NN1 for_IF ten_MC days_NNT2 in_II Niigata_NP1 ._.</t>
  </si>
  <si>
    <t>I had a training camp for ten days in Niigata.</t>
  </si>
  <si>
    <t>合宿を新潟で10日間した。</t>
  </si>
  <si>
    <t>We_PPIS2 had_VHD a_AT1 lot_NN1 of_IO practice_NN1 games_NN2 ._.</t>
  </si>
  <si>
    <t>We had a lot of practice games.</t>
  </si>
  <si>
    <t>練習試合をたくさんした。</t>
  </si>
  <si>
    <t>I_PPIS1 went_VVD to_II Yamanashi_NP1 on_II a_AT1 training_NN1 camp_NN1 with_IW the_AT members_NN2 of_IO the_AT circle_NN1 ._.</t>
  </si>
  <si>
    <t>I went to Yamanashi on a training camp with the members of the circle.</t>
  </si>
  <si>
    <t>サークルの仲間たちと山梨に合宿に行った。</t>
  </si>
  <si>
    <t>We_PPIS2 dressed_VVD up_RP as_CSA ghosts_NN2 and_CC scared_JJ people_NN ._.</t>
  </si>
  <si>
    <t>We dressed up as ghosts and scared people.</t>
  </si>
  <si>
    <t>肝試しをして驚かせた。</t>
  </si>
  <si>
    <t>I_PPIS1 wanted_VVD to_TO stay_VVI longer_RRR in_II Okayama_NP1 ._.</t>
  </si>
  <si>
    <t>I wanted to stay longer in Okayama.</t>
  </si>
  <si>
    <t>もっと岡山に滞在したかった。</t>
  </si>
  <si>
    <t>The_AT sea_NN1 was_VBDZ dirty_JJ ._.</t>
  </si>
  <si>
    <t>The sea was dirty.</t>
  </si>
  <si>
    <t>海が汚かった。</t>
  </si>
  <si>
    <t>It_PPH1 was_VBDZ held_VVN in_II Ryogoku_NP1 Kokugikan_NP1 Sumo_NP1 hall_NN1 ._.</t>
  </si>
  <si>
    <t>It was held in Ryogoku Kokugikan Sumo hall.</t>
  </si>
  <si>
    <t>それは両国国技館で行われました。</t>
  </si>
  <si>
    <t>それは2時間半かかった。</t>
  </si>
  <si>
    <t>Dolphins_NN2 jumped_VVD out_II21 of_II22 a_AT1 pool_NN1 ._.</t>
  </si>
  <si>
    <t>Dolphins jumped out of a pool.</t>
  </si>
  <si>
    <t>イルカが水槽からジャンプした。</t>
  </si>
  <si>
    <t>I_PPIS1 went_VVD sightseeing_NN1 ._.</t>
  </si>
  <si>
    <t>I went sightseeing.</t>
  </si>
  <si>
    <t>観光しに行った。</t>
  </si>
  <si>
    <t>I_PPIS1 went_VVD there_RL to_TO take_VVI a_AT1 hot_JJ spring_NN1 bath_NN1 ._.</t>
  </si>
  <si>
    <t>I went there to take a hot spring bath.</t>
  </si>
  <si>
    <t>温泉に入りに行った。</t>
  </si>
  <si>
    <t>Because_II21 of_II22 traffic_NN1 jam_VV0 I_PPIS1 was_VBDZ late_JJ for_IF the_AT meeting_NN1 ._.  I_PPIS1 was_VBDZ late_JJ for_IF the_AT appointment_NN1 ._.</t>
  </si>
  <si>
    <t>Because of traffic jam I was late for the meeting. I was late for the appointment.</t>
  </si>
  <si>
    <t>渋滞にあって集合時間に遅れてしまった。</t>
  </si>
  <si>
    <t>I_PPIS1 watched_VVD tropical_JJ fish_NN from_II the_AT submarine_NN1 ._.</t>
  </si>
  <si>
    <t>I watched tropical fish from the submarine.</t>
  </si>
  <si>
    <t>潜水艦に乗って熱帯魚を見た。</t>
  </si>
  <si>
    <t>Do_VD0 you_PPY have_VHI good_JJ memories_NN2 (_( of_IO that_DD1 time_NNT1 )_) ?_?</t>
  </si>
  <si>
    <t>Do you have good memories (of that time)?</t>
  </si>
  <si>
    <t>それは良い思い出ですか？</t>
  </si>
  <si>
    <t>The_AT training_NN1 camp_NN1 was_VBDZ very_RG strict_JJ (_( or_CC tough_JJ )_) and_CC busy_JJ ,_, but_CCB it_PPH1 was_VBDZ very_RG satisfying_JJ ._.  The_AT training_NN1 camp_NN1 was_VBDZ very_RG strict_JJ (_( or_CC tough_JJ )_) and_CC busy_JJ ,_, but_CCB</t>
  </si>
  <si>
    <t>The training camp was very strict (or tough) and busy, but it was very satisfying. The training camp was very strict (or tough) and busy, but I got a strong sense of satisfaction.</t>
  </si>
  <si>
    <t>合宿はとても厳しく忙しかったが、達成感は何とも言えないものだった。</t>
  </si>
  <si>
    <t>今一人暮らししてるんですか。</t>
  </si>
  <si>
    <t>I_PPIS1 caught_VVD Norovirus_NP1 and_CC I_PPIS1 could_VM n't_XX do_VDI anything_PN1 ._.</t>
  </si>
  <si>
    <t>I caught Norovirus and I couldn't do anything.</t>
  </si>
  <si>
    <t>ノロウイルスにかかり、何もできなかった。</t>
  </si>
  <si>
    <t>My_APPGE brother_NN1 caught_VVD Norovirus_NP1 at_II the_AT same_DA time_NNT1 ._.</t>
  </si>
  <si>
    <t>My brother caught Norovirus at the same time.</t>
  </si>
  <si>
    <t>弟も同時にノロウイルスにかかった。</t>
  </si>
  <si>
    <t>Good_JJ luck_NN1 with_IW it_PPH1 ._. /_FO Hang_VV0 in_II there_RL !_! /_FO Keep_VV0 at_II it_PPH1 !_!</t>
  </si>
  <si>
    <t>Good luck with it. / Hang in there! / Keep at it!</t>
  </si>
  <si>
    <t>頑張って。</t>
  </si>
  <si>
    <t>I_PPIS1 often_RR went_VVD out_RP for_IF dinner_NN1 with_IW various_JJ friends_NN2 ._.</t>
  </si>
  <si>
    <t>I often went out for dinner with various friends.</t>
  </si>
  <si>
    <t>ディナーにそれぞれ違う友達と何回も行った。</t>
  </si>
  <si>
    <t>I_PPIS1 gave_VVD my_APPGE friend_NN1 a_AT1 bag_NN1 and_CC a_AT1 pass_NN1 case_NN1 as_CSA presents_VVZ ._.</t>
  </si>
  <si>
    <t>I gave my friend a bag and a pass case as presents.</t>
  </si>
  <si>
    <t>友達にプレゼントにかばんとパスケースをあげた。</t>
  </si>
  <si>
    <t>12月31日から1月1日にかけてディズニーランドに行きました。</t>
  </si>
  <si>
    <t>What_DDQ kind_NN1 of_IO food_NN1 did_VDD you_PPY eat_VVI ?_?</t>
  </si>
  <si>
    <t>What kind of food did you eat?</t>
  </si>
  <si>
    <t>どんな物を食べましたか。</t>
  </si>
  <si>
    <t>What_DDQ kind_NN1 of_IO dishes_NN2 did_VDD you_PPY make_VVI (_( cook_VV0 ,_, prepare_VV0 )_) ?_?</t>
  </si>
  <si>
    <t>What kind of dishes did you make (cook, prepare)?</t>
  </si>
  <si>
    <t>どんな物を作りましたか。</t>
  </si>
  <si>
    <t>どんな服を買いましたか。</t>
  </si>
  <si>
    <t>両親と一緒に行った。</t>
  </si>
  <si>
    <t>どのような交通手段でそこに行きましたか。</t>
  </si>
  <si>
    <t>When_RRQ cormorants_NN2 come_VV0 ,_, fish_NN swim_VV0 away_RL ._.</t>
  </si>
  <si>
    <t>When cormorants come, fish swim away.</t>
  </si>
  <si>
    <t>鵜が来ると魚が逃げてしまう。</t>
  </si>
  <si>
    <t>Some_DD people_NN caught_VVD sea_NN1 slugs_NN2 ._.</t>
  </si>
  <si>
    <t>Some people caught sea slugs.</t>
  </si>
  <si>
    <t>なまこを捕っている人もいた。</t>
  </si>
  <si>
    <t>I_PPIS1 went_VVD to_II my_APPGE grandfather_NN1 's_GE house_NN1 and_CC learned_VVD how_RRQ to_TO play_VVI "_" flower_NN1 cards_NN2 "_" ._.</t>
  </si>
  <si>
    <t>I went to my grandfather's house and learned how to play "flower cards".</t>
  </si>
  <si>
    <t>祖父の家に行って花札のやり方を覚えた。</t>
  </si>
  <si>
    <t>I_PPIS1 wanted_VVD to_TO have_VHI a_AT1 lot_NN1 of_IO fun_JJ but_CCB came_VVD down_RP with_IW the_AT flu_NN1 ,_, so_CS I_PPIS1 could_VM enjoy_VVI only_RR two_MC days_NNT2 of_IO my_APPGE week-long_JJ stay_NN1 ._.</t>
  </si>
  <si>
    <t>I wanted to have a lot of fun but came down with the flu, so I could enjoy only two days of my week-long stay.</t>
  </si>
  <si>
    <t>冬休みに一杯遊びたかったのにインフルエンザにかかってしまって一週間滞在していた間二日間しか遊べなかった。</t>
  </si>
  <si>
    <t>The_AT Hakone_NN1 relay_NN1 marathon_NN1 goes_VVZ near_II my_APPGE house_NN1 so_CS I_PPIS1 went_VVD out_RP to_TO watch_VVI ._.</t>
  </si>
  <si>
    <t>The Hakone relay marathon goes near my house so I went out to watch.</t>
  </si>
  <si>
    <t>家の近くを箱根駅伝が通ったから見に行った。</t>
  </si>
  <si>
    <t>餅を食べ過ぎて太った。</t>
  </si>
  <si>
    <t>a_AT1 live_JJ concert_NN1 by_II our_APPGE school_NN1 seniors_NN2</t>
  </si>
  <si>
    <t>a live concert by our school seniors</t>
  </si>
  <si>
    <t>I_PPIS1 stayed_VVD at_II home_NN1 the_AT whole_JJ time_NNT1 and_CC took_VVD it_PPH1 easy_JJ ._.</t>
  </si>
  <si>
    <t>I stayed at home the whole time and took it easy.</t>
  </si>
  <si>
    <t>ずっと家にいてのんびり過ごしました。</t>
  </si>
  <si>
    <t>I_PPIS1 got_VVD up_RP late_RR in_II the_AT morning_NNT1 and_CC stayed_VVD up_RP late_RR at_II night_NNT1 ._.</t>
  </si>
  <si>
    <t>I got up late in the morning and stayed up late at night.</t>
  </si>
  <si>
    <t>朝寝坊夜更かしをしました。</t>
  </si>
  <si>
    <t>短かったけどとてもよい冬休みでした。</t>
  </si>
  <si>
    <t>何しに行ったの。</t>
  </si>
  <si>
    <t>grocery_NN1 store_NN1</t>
  </si>
  <si>
    <t>grocery store</t>
  </si>
  <si>
    <t>What_DDQ time_NNT1 did_VDD you_PPY visit_VVI the_AT shrine_NN1 on_II New_JJ year_NNT1 's_GE Day_NNT1 ?_?</t>
  </si>
  <si>
    <t>What time did you visit the shrine on New year's Day?</t>
  </si>
  <si>
    <t>初詣には何時頃行ったの。</t>
  </si>
  <si>
    <t>一番好きな歌手は誰。</t>
  </si>
  <si>
    <t>I_PPIS1 watch_VV0 kohaku_NN1 from_II the_AT beginning_NN1 to_II the_AT end_NN1 ._.</t>
  </si>
  <si>
    <t>I watch kohaku from the beginning to the end.</t>
  </si>
  <si>
    <t>紅白を最初から最後まで見た。</t>
  </si>
  <si>
    <t>The_AT street_NN1 was_VBDZ so_RG crowded_JJ ,_, it_PPH1 was_VBDZ a_AT1 struggle_NN1 even_RR to_TO move_VVI ._.</t>
  </si>
  <si>
    <t>The street was so crowded, it was a struggle even to move.</t>
  </si>
  <si>
    <t>人が一杯で動けなくて大変だった。</t>
  </si>
  <si>
    <t>I almost missed the last train</t>
  </si>
  <si>
    <t>three_MC siblings_NN2 :_: my_APPGE elder_JJR sister_NN1 ,_, me_PPIO1 and_CC my_APPGE younger_JJR brother_NN1</t>
  </si>
  <si>
    <t>three siblings: my elder sister, me and my younger brother</t>
  </si>
  <si>
    <t>姉一人と自分と弟一人の3人兄弟</t>
  </si>
  <si>
    <t>through_II the_AT night_NNT1</t>
  </si>
  <si>
    <t>through the night</t>
  </si>
  <si>
    <t>Did_VDD you_PPY see_VVI in_II the_AT new_JJ year_NNT1 at_II a_AT1 shrine_NN1 ?_?</t>
  </si>
  <si>
    <t>Did you see in the new year at a shrine?</t>
  </si>
  <si>
    <t>I_PPIS1 wrote_VVD New_JJ Year_NNT1 's_GE cards_NN2 ._.</t>
  </si>
  <si>
    <t>I wrote New Year's cards.</t>
  </si>
  <si>
    <t>年賀状を書いた。</t>
  </si>
  <si>
    <t>It_PPH1 took_VVD almost_RR 15_MC hours_NNT2 ,_, including_II transit_NN1 time_NNT1 ._.</t>
  </si>
  <si>
    <t>It took almost 15 hours, including transit time.</t>
  </si>
  <si>
    <t>乗り継ぎ時間も入れて全部で15時間ぐらいかかった。</t>
  </si>
  <si>
    <t>I_PPIS1 went_VVD back_RP to_II my_APPGE hometown_NN1 in_II Aomori_NP1 during_II the_AT winter_NNT1 vacation_NN1 ._.</t>
  </si>
  <si>
    <t>I went back to my hometown in Aomori during the winter vacation.</t>
  </si>
  <si>
    <t>冬休みに実家の青森に帰りました。</t>
  </si>
  <si>
    <t>I_PPIS1 saw_VVD in_II the_AT New_JJ Year_NNT1 at_II Tokyo_NP1 Tower_NN1 ._.  I_PPIS1 went_VVD to_II Tokyo_NP1 Tower_NN1 on_II New_JJ year_NNT1 's_GE Eve_NP1 ._.</t>
  </si>
  <si>
    <t>I saw in the New Year at Tokyo Tower. I went to Tokyo Tower on New year's Eve.</t>
  </si>
  <si>
    <t>年越しは東京タワーを見に行った。</t>
  </si>
  <si>
    <t>I_PPIS1 sorted_VVD and_CC delivered_VVD New_JJ Year_NNT1 's_GE cards_NN2 ._.</t>
  </si>
  <si>
    <t>I sorted and delivered New Year's cards.</t>
  </si>
  <si>
    <t>年賀状の配達だけでなく仕分けもしました。</t>
  </si>
  <si>
    <t>traditional_JJ Japanese_JJ New_JJ Year_NNT1 's_GE dishes_NN2</t>
  </si>
  <si>
    <t>traditional Japanese New Year's dishes</t>
  </si>
  <si>
    <t>The_AT lunch_NN1 was_VBDZ buffet_NN1 style_NN1 ._.</t>
  </si>
  <si>
    <t>The lunch was buffet style.</t>
  </si>
  <si>
    <t>two_MC days_NNT2 and_CC one_MC1 night_NNT1</t>
  </si>
  <si>
    <t>two days and one night</t>
  </si>
  <si>
    <t>I_PPIS1 had_VHD a_AT1 manicure_NN1 ._.</t>
  </si>
  <si>
    <t>I had a manicure.</t>
  </si>
  <si>
    <t>ネイルアートをした</t>
  </si>
  <si>
    <t>What_DDQ did_VDD you_PPY pray_VVI for_IF at_II the_AT shrine_NN1 (_( or_CC temple_NN1 )_) ?_?</t>
  </si>
  <si>
    <t>What did you pray for at the shrine (or temple)?</t>
  </si>
  <si>
    <t>何をお願いしたの</t>
  </si>
  <si>
    <t>I_PPIS1 watched_VVD the_AT Changing_NN1 of_IO the_AT Guard_NN1 ._.</t>
  </si>
  <si>
    <t>I watched the Changing of the Guard.</t>
  </si>
  <si>
    <t>The_AT dish_NN1 had_VHD a_AT1 strange_JJ smell_NN1 ._.</t>
  </si>
  <si>
    <t>The dish had a strange smell.</t>
  </si>
  <si>
    <t>食べ物は独特のにおいがした。</t>
  </si>
  <si>
    <t>The_AT Taiwanese_JJ were_VBDR all_DB very_RG warm_JJ and_CC friendly_JJ ._.</t>
  </si>
  <si>
    <t>The Taiwanese were all very warm and friendly.</t>
  </si>
  <si>
    <t>台湾の方々は皆暖かった。</t>
  </si>
  <si>
    <t>The_AT Taiwanese_JJ were_VBDR easy_JJ to_TO get_VVI along_RR with_IW ._.</t>
  </si>
  <si>
    <t>The Taiwanese were easy to get along with.</t>
  </si>
  <si>
    <t>台湾の方は皆ノリが良かった。</t>
  </si>
  <si>
    <t>At_II the_AT temple_NN1 I_PPIS1 prayed_VVD for_IF my_APPGE wishes_NN2 to_TO come_VVI true_JJ ._.</t>
  </si>
  <si>
    <t>At the temple I prayed for my wishes to come true.</t>
  </si>
  <si>
    <t>My_APPGE friends_NN2 and_CC I_PPIS1 made_VVD a_AT1 snow_NN1 hut_NN1 at_II the_AT ski_NN1 resort_NN1 ._.</t>
  </si>
  <si>
    <t>My friends and I made a snow hut at the ski resort.</t>
  </si>
  <si>
    <t>友達とスキー場でかまくらを作った。</t>
  </si>
  <si>
    <t>prefecture_VV0</t>
  </si>
  <si>
    <t>prefecture</t>
  </si>
  <si>
    <t>県</t>
  </si>
  <si>
    <t>pasture_NN1</t>
  </si>
  <si>
    <t>pasture</t>
  </si>
  <si>
    <t>牧場</t>
  </si>
  <si>
    <t>New_JJ Year_NNT1 's_GE money_NN1 gift_NN1</t>
  </si>
  <si>
    <t>New Year's money gift</t>
  </si>
  <si>
    <t>お年玉</t>
  </si>
  <si>
    <t>Only_JJ people_NN who_PNQS won_VVD the_AT lottery_NN1 could_VM come_VVI on_II New_JJ year_NNT1 's_GE Eve_NP1 ,_, but_CCBNew_JJ Year_NNT1 's_GE Day_NNT1 was_VBDZ very_RG crowded_JJ ._.</t>
  </si>
  <si>
    <t>Only people who won the lottery could come on New year's Eve, but New Year's Day was very crowded.</t>
  </si>
  <si>
    <t>31日は抽選で当たった人たちだけだったので、そんなに人は多くなかったが一日はたくさんの人が来た。</t>
  </si>
  <si>
    <t>I_PPIS1 climbed_VVD the_AT steps_NN2 to_II the_AT temple_NN1 ._.</t>
  </si>
  <si>
    <t>I climbed the steps to the temple.</t>
  </si>
  <si>
    <t>お寺の階段を登った。</t>
  </si>
  <si>
    <t>How_RGQ much_DA1 money_NN1 did_VDD you_PPY get_VVI at_II New_JJ Year_NNT1 ?_? /_FO How_RGQ much_DA1 New_JJ Year_NNT1 's_GE gift_NN1 money_NN1 did_VDD you_PPY get_VVI ?_?</t>
  </si>
  <si>
    <t>How much money did you get at New Year? / How much New Year's gift money did you get?</t>
  </si>
  <si>
    <t>お年玉いくらもらった。</t>
  </si>
  <si>
    <t>What_DDQ is_VBZ there_EX ?_?</t>
  </si>
  <si>
    <t>What is there?</t>
  </si>
  <si>
    <t>そこに何がある。</t>
  </si>
  <si>
    <t>My_APPGE friend_NN1 who_PNQS I_PPIS1 had_VHD n't_XX seen_VVN for_IF a_AT1 long_JJ time_NNT1 had_VHD n't_XX changed_VVN since_CS junior_JJ high_JJ school_NN1 ._. /_FO My_APPGE junior_JJ high_JJ school_NN1 friend_NN1 had_VHD n't_XX changed_VVN at_RR21 all_R</t>
  </si>
  <si>
    <t>My friend who I hadn't seen for a long time hadn't changed since junior high school. / My junior high school friend hadn't changed at all.</t>
  </si>
  <si>
    <t>久しぶりに会った友達は中学生の頃と変わっていなかった。</t>
  </si>
  <si>
    <t>He_PPHS1 told_VVD me_PPIO1 a_AT1 interesting_JJ story_NN1 ._.</t>
  </si>
  <si>
    <t>He told me a interesting story.</t>
  </si>
  <si>
    <t>おもしろい話をした。</t>
  </si>
  <si>
    <t>I_PPIS1 gave_VVD a_AT1 speech_NN1 as_II a_AT1 representative_NN1 at_II the_AT coming_NN1 of_IO age_NN1 ceremony_NN1 ._.</t>
  </si>
  <si>
    <t>I gave a speech as a representative at the coming of age ceremony.</t>
  </si>
  <si>
    <t>新成人代表として答辞を読んだ。</t>
  </si>
  <si>
    <t>I_PPIS1 drank_VVD too_RG much_DA1 and_CC I_PPIS1 ca_VM n't_XX remember_VVI anything_PN1 ._.</t>
  </si>
  <si>
    <t>I drank too much and I can't remember anything.</t>
  </si>
  <si>
    <t>お酒を飲み過ぎて、途中から記憶が無かった。</t>
  </si>
  <si>
    <t>I_PPIS1 made_VVD an_AT1 ice-cream_NN1 with_IW snow_NN1 ._.</t>
  </si>
  <si>
    <t>I made an ice-cream with snow.</t>
  </si>
  <si>
    <t>アイスクリームを雪を使って作った。</t>
  </si>
  <si>
    <t>Rise_NN1 was_VBDZ scary_JJ but_CCB a_AT1 lot_NN1 of_IO fun_NN1 ._.</t>
  </si>
  <si>
    <t>Rise was scary but a lot of fun.</t>
  </si>
  <si>
    <t>乗り物が怖かったけど楽しかった。</t>
  </si>
  <si>
    <t>I_PPIS1 was_VBDZ glad_JJ to_TO see_VVI many_DA2 of_IO my_APPGE favorite_JJ artists_NN2 ._.</t>
  </si>
  <si>
    <t>I was glad to see many of my favorite artists.</t>
  </si>
  <si>
    <t>大好きなアーティストをたくさん見れて嬉しかった。</t>
  </si>
  <si>
    <t>I_PPIS1 went_VVD to_II my_APPGE great_JJ grandmother_NN1 's_GE house_NN1 ._.</t>
  </si>
  <si>
    <t>I went to my great grandmother's house.</t>
  </si>
  <si>
    <t>ひいおばあちゃんのところに行った。</t>
  </si>
  <si>
    <t>Fifteen_MC of_IO us_PPIO2 went_VVD on_II a_AT1 trip_NN1 in_II three_MC cars_NN2 ._.</t>
  </si>
  <si>
    <t>Fifteen of us went on a trip in three cars.</t>
  </si>
  <si>
    <t>車3台15人で乗って旅行に出かけました。</t>
  </si>
  <si>
    <t>There_EX was_VBDZ a_AT1 line_NN1 of_IO people_NN waiting_VVG for_IF the_AT print_NN1 club_NN1 in_II the_AT game_NN1 center_NN1 ._.</t>
  </si>
  <si>
    <t>There was a line of people waiting for the print club in the game center.</t>
  </si>
  <si>
    <t>ゲームセンターのプリクラに行列ができてた。</t>
  </si>
  <si>
    <t>How_RRQ was_VBDZ it_PPH1 ?_?</t>
  </si>
  <si>
    <t>How was it?</t>
  </si>
  <si>
    <t>どうだった。</t>
  </si>
  <si>
    <t>Where_CS in_II Okayama_NP1 did_VDD you_PPY visit_VVI (_( or_CC travel_NN1 )_) ?_?</t>
  </si>
  <si>
    <t>Where in Okayama did you visit (or travel)?</t>
  </si>
  <si>
    <t>岡山のどこを旅行したの。</t>
  </si>
  <si>
    <t>Do_VDI n't_XX you_PPY like_VVI rides_NN2 that_CST make_VV0 you_PPY scream_VVI ?_?</t>
  </si>
  <si>
    <t>Don't you like rides that make you scream?</t>
  </si>
  <si>
    <t>絶叫系の乗り物は苦手なの？</t>
  </si>
  <si>
    <t>Which_DDQ do_VD0 you_PPY like_VVI better_RRR ,_, Tokyo_NP1 Disneyland_NP1 or_CC Disney_NP1 Sea_NNL1 ?_?</t>
  </si>
  <si>
    <t>Which do you like better, Tokyo Disneyland or Disney Sea?</t>
  </si>
  <si>
    <t>ディスニーランドとシーではどっちが好き？</t>
  </si>
  <si>
    <t>I_PPIS1 do_VD0 n't_XX like_VVI scary_JJ rides_NN2 because_CS they_PPHS2 make_VV0 me_PPIO1 feel_NN1 sick_NN1 ._.</t>
  </si>
  <si>
    <t>I don't like scary rides because they make me feel sick.</t>
  </si>
  <si>
    <t>絶叫系のアトラクションは気持ち悪くなるので嫌い。</t>
  </si>
  <si>
    <t>I_PPIS1 went_VVD touring_VVG by_II motorbike_NN1 around_II Hakone._NP1 ._.</t>
  </si>
  <si>
    <t>I went touring by motorbike around Hakone.</t>
  </si>
  <si>
    <t>バイクでツーリングに行って箱根を攻めた。</t>
  </si>
  <si>
    <t>return_NN1 trip_NN1</t>
  </si>
  <si>
    <t>return trip</t>
  </si>
  <si>
    <t>My_APPGE older_JJR brother_NN1 drove_NN1 (_( the_AT car_NN1 )_) instead_II21 of_II22 me_PPIO1 ._.</t>
  </si>
  <si>
    <t>My older brother drove (the car) instead of me.</t>
  </si>
  <si>
    <t>兄が私の代わりに運転してくれた。</t>
  </si>
  <si>
    <t>I_PPIS1 drove_VVD my_APPGE own_DA car_NN1 ._.</t>
  </si>
  <si>
    <t>I drove my own car.</t>
  </si>
  <si>
    <t>自分の車でドライブした。</t>
  </si>
  <si>
    <t>What_DDQ was_VBDZ the_AT most_RGT enjoyable_JJ thing_NN1 ?_?</t>
  </si>
  <si>
    <t>What was the most enjoyable thing?</t>
  </si>
  <si>
    <t>一番楽しかったのは何？</t>
  </si>
  <si>
    <t>一番楽しかったことは？</t>
  </si>
  <si>
    <t>I_PPIS1 took_VVD a_AT1 night_NNT1 bus_NN1 ._.</t>
  </si>
  <si>
    <t>I took a night bus.</t>
  </si>
  <si>
    <t>夜行バスに乗った。</t>
  </si>
  <si>
    <t>I_PPIS1 went_VVD on_II a_AT1 sightseeing_NN1 to_II Shiraito_NP1 waterfall_NN1 ._.</t>
  </si>
  <si>
    <t>I went on a sightseeing to Shiraito waterfall.</t>
  </si>
  <si>
    <t>白糸の滝に観光しに行った。</t>
  </si>
  <si>
    <t>I_PPIS1 drove_VVD to_II Karuisawa_NP1 by_II myself_PPX1 ._.</t>
  </si>
  <si>
    <t>I drove to Karuisawa by myself.</t>
  </si>
  <si>
    <t>自分が運転して軽井沢に行った。</t>
  </si>
  <si>
    <t>My_APPGE father_NN1 has_VHZ been_VBN posted_VVN in_II Nagoya_NP1 ._.  My_APPGE father_NN1 has_VHZ been_VBN sent_VVN to_TO work_VVI in_II Nagoya_NP1 ._.</t>
  </si>
  <si>
    <t>My father has been posted in Nagoya. My father has been sent to work in Nagoya.</t>
  </si>
  <si>
    <t>父親が名古屋に単身赴任している。</t>
  </si>
  <si>
    <t>I_PPIS1 could_VM see_VVI Mt_NP1 ._. Fuji_NP1 clearly_RR ._.</t>
  </si>
  <si>
    <t>I could see Mt. Fuji clearly.</t>
  </si>
  <si>
    <t>富士山がよく見えた。</t>
  </si>
  <si>
    <t>I_PPIS1 was_VBDZ happy_JJ with_IW the_AT Chinese_JJ dress_NN1 I_PPIS1 bought_VVD ._.</t>
  </si>
  <si>
    <t>I was happy with the Chinese dress I bought.</t>
  </si>
  <si>
    <t>チャイニーズドレスを買って、満足だった。</t>
  </si>
  <si>
    <t>My_APPGE skin_NN1 got_VVD badly_RR sunburned_VVD ._.</t>
  </si>
  <si>
    <t>My skin got badly sunburned.</t>
  </si>
  <si>
    <t>日焼けをして肌が痛かった。</t>
  </si>
  <si>
    <t>We_PPIS2 went_VVD to_II our_APPGE summer_NNT1 house_NN1 ._.</t>
  </si>
  <si>
    <t>We went to our summer house.</t>
  </si>
  <si>
    <t>別荘に行った。</t>
  </si>
  <si>
    <t>Our_APPGE relatives_NN2 got_VVN together_RL ._.</t>
  </si>
  <si>
    <t>Our relatives got together.</t>
  </si>
  <si>
    <t>親戚で集まった。</t>
  </si>
  <si>
    <t>All_DB the_AT child_NN1 relatives_NN2</t>
  </si>
  <si>
    <t>All the child relatives</t>
  </si>
  <si>
    <t>親戚の子供たち。</t>
  </si>
  <si>
    <t>We_PPIS2 walked_VVD to_II the_AT foot_NN1 of_IO the_AT Great_JJ Buddha_NN1 ._.</t>
  </si>
  <si>
    <t>We walked to the foot of the Great Buddha.</t>
  </si>
  <si>
    <t>大仏の足下に行った。</t>
  </si>
  <si>
    <t>We_PPIS2 drew_VVD fortune_NN1 slips_NN2 ._.</t>
  </si>
  <si>
    <t>We drew fortune slips.</t>
  </si>
  <si>
    <t>We_PPIS2 went_VVD to_TO see_VVI the_AT sunrise_NN1 on_II New_JJ Year_NNT1 's_GE Day_NNT1 ._.</t>
  </si>
  <si>
    <t>We went to see the sunrise on New Year's Day.</t>
  </si>
  <si>
    <t>We_PPIS2 were_VBDR in_II mourning_NN1 ._.</t>
  </si>
  <si>
    <t>We were in mourning.</t>
  </si>
  <si>
    <t>喪中だった。</t>
  </si>
  <si>
    <t>The_AT food_NN1 I_PPIS1 ate_VVD was_VBDZ delicious_JJ ._.</t>
  </si>
  <si>
    <t>The food I ate was delicious.</t>
  </si>
  <si>
    <t>食べた物が美味しかった。</t>
  </si>
  <si>
    <t>Was_VBDZ the_AT staff_NN meal_NN1 at_II this_DD1 restaurant_NN1 delicious_JJ ?_?</t>
  </si>
  <si>
    <t>Was the staff meal at this restaurant delicious?</t>
  </si>
  <si>
    <t>このお店のまかないは美味しいですか。</t>
  </si>
  <si>
    <t>I_PPIS1 ate_VVD so_RG much_DA1 that_CST I_PPIS1 gained_VVD 7_MC kilos_NNU2 ._.</t>
  </si>
  <si>
    <t>I ate so much that I gained 7 kilos.</t>
  </si>
  <si>
    <t>食べまくって7キロ増えた。</t>
  </si>
  <si>
    <t>my_APPGE cousin_NN1 's_GE son_NN1</t>
  </si>
  <si>
    <t>my cousin's son</t>
  </si>
  <si>
    <t>従兄弟（いとこ）の息子</t>
  </si>
  <si>
    <t>I_PPIS1 went_VVD to_II Nagoya_NP1 and_CC I_PPIS1 prayed_VVD at_II the_AT shrine_NN1 ._.</t>
  </si>
  <si>
    <t>I went to Nagoya and I prayed at the shrine.</t>
  </si>
  <si>
    <t>名古屋に行って神社でお参りした。</t>
  </si>
  <si>
    <t>The_AT view_NN1 from_II the_AT onsen_NN1 was_VBDZ beautiful_JJ ._.  The_AT view_NN1 from_II the_AT hot_JJ spring_NN1 bath_NN1 was_VBDZ beautiful_JJ ._.</t>
  </si>
  <si>
    <t>The view from the onsen was beautiful. The view from the hot spring bath was beautiful.</t>
  </si>
  <si>
    <t>温泉での景色がきれいだった。</t>
  </si>
  <si>
    <t>New_JJ year_NNT1 's_GE sunrise_NN1</t>
  </si>
  <si>
    <t>New year's sunrise</t>
  </si>
  <si>
    <t>I_PPIS1 wanted_VVD to_TO explain_VVI the_AT contents_NN2 in_II detail_NN1 ._.</t>
  </si>
  <si>
    <t>I wanted to explain the contents in detail.</t>
  </si>
  <si>
    <t>具体的な内容を説明したかった。</t>
  </si>
  <si>
    <t>I_PPIS1 ate_VVD hotpot._NNU</t>
  </si>
  <si>
    <t>I ate hotpot.</t>
  </si>
  <si>
    <t>鍋を食べた。</t>
  </si>
  <si>
    <t>my_APPGE older_JJR brother-in-law_NN1</t>
  </si>
  <si>
    <t>my older brother-in-law</t>
  </si>
  <si>
    <t>義理の兄</t>
  </si>
  <si>
    <t>Did_VDD many_DA2 customers_NN2 visit_VVI your_APPGE store_NN1 ?_?</t>
  </si>
  <si>
    <t>Did many customers visit your store?</t>
  </si>
  <si>
    <t>（アルバイトをしてた人に）たくさんお客さん来た？</t>
  </si>
  <si>
    <t>The_AT fortune_NN1 slip_VV0 I_PPIS1 drew_VVD predicted_VVN a_AT1 little_JJ happiness_NN1 ._.</t>
  </si>
  <si>
    <t>The fortune slip I drew predicted a little happiness.</t>
  </si>
  <si>
    <t>おみくじで小吉を引いた。</t>
  </si>
  <si>
    <t>The_AT old_JJ man_NN1 has_VHZ a_AT1 lot_NN1 of_IO energy_NN1 ._.  The_AT old_JJ man_NN1 is_VBZ energetic_JJ /_FO lively_JJ ._.</t>
  </si>
  <si>
    <t>The old man has a lot of energy. The old man is energetic / lively.</t>
  </si>
  <si>
    <t>元気なおじいちゃんだね。</t>
  </si>
  <si>
    <t>turn_NN1 of_IO the_AT year_NNT1</t>
  </si>
  <si>
    <t>turn of the year</t>
  </si>
  <si>
    <t>年越し</t>
  </si>
  <si>
    <t>I_PPIS1 parked_VVD in_II a_AT1 multistory_JJ car_NN1 park_NN1 ._.</t>
  </si>
  <si>
    <t>I parked in a multistory car park.</t>
  </si>
  <si>
    <t>立体駐車場に車を止めた。</t>
  </si>
  <si>
    <t>I_PPIS1 went_VVD out_RP to_TO see_VVI the_AT sunrise_NN1 on_II New_JJ Year_NNT1 's_GE Day_NNT1 ._.</t>
  </si>
  <si>
    <t>I went out to see the sunrise on New Year's Day.</t>
  </si>
  <si>
    <t>初日の出に行きました。</t>
  </si>
  <si>
    <t>I_PPIS1 think_VV0 Disneyland_NP1 will_VM be_VBI crowded_VVN on_II that_DD1 day_NNT1 ._.</t>
  </si>
  <si>
    <t>I think Disneyland will be crowded on that day.</t>
  </si>
  <si>
    <t>ディズニーランドがその日なら混んでいると思う。</t>
  </si>
  <si>
    <t>I_PPIS1 did_VDD n't_XX do_VDI anything_PN1 special_JJ ._.  I_PPIS1 did_VDD n't_XX do_VDI anything_PN1 in_RR21 particular_RR22 ._.</t>
  </si>
  <si>
    <t>I didn't do anything special. I didn't do anything in particular.</t>
  </si>
  <si>
    <t>特に何もしなかったよ。</t>
  </si>
  <si>
    <t>I_PPIS1 just_RR lay_VVD about_RP at_II home_NN1 doing_VDG nothing_PN1 ._.</t>
  </si>
  <si>
    <t>I just lay about at home doing nothing.</t>
  </si>
  <si>
    <t>ごろごろしてました。</t>
  </si>
  <si>
    <t>I_PPIS1 supported_VVD the_AT white_JJ team_NN1 with_IW my_APPGE mother_NN1 ._.</t>
  </si>
  <si>
    <t>I supported the white team with my mother.</t>
  </si>
  <si>
    <t>母と一緒に白組を応援した。</t>
  </si>
  <si>
    <t>I_PPIS1 held_VVD the_AT end_NN1 of_IO year_NNT1 party_NN1 ._.</t>
  </si>
  <si>
    <t>I held the end of year party.</t>
  </si>
  <si>
    <t>忘年会をしました。</t>
  </si>
  <si>
    <t>It_PPH1 was_VBDZ crowded_JJ but_CCB I_PPIS1 took_VVD many_DA2 rides_NN2 ._.</t>
  </si>
  <si>
    <t>It was crowded but I took many rides.</t>
  </si>
  <si>
    <t>混んでいたけれどたくさんのアトラクションに乗れた。</t>
  </si>
  <si>
    <t>The_AT view_NN1 from_II the_AT top_NN1 was_VBDZ very_RG beautiful_JJ ._.</t>
  </si>
  <si>
    <t>The view from the top was very beautiful.</t>
  </si>
  <si>
    <t>頂上から見る下界の景色はとてもきれいでした。</t>
  </si>
  <si>
    <t>I_PPIS1 was_VBDZ in_II bed_NN1 with_IW a_AT1 fever_NN1 ._.</t>
  </si>
  <si>
    <t>I was in bed with a fever.</t>
  </si>
  <si>
    <t>熱を出して寝込んでいた。</t>
  </si>
  <si>
    <t>I_PPIS1 went_VVD to_II Hakone_NP1 to_TO see_VVI the_AT relay_NN1 marathon_NN1 ._.</t>
  </si>
  <si>
    <t>I went to Hakone to see the relay marathon.</t>
  </si>
  <si>
    <t>箱根駅伝を見るために箱根に行った。</t>
  </si>
  <si>
    <t>I_PPIS1 ate_VVD a_AT1 fried_JJ rice_NN1 omelet_NN1 ._.</t>
  </si>
  <si>
    <t>I ate a fried rice omelet.</t>
  </si>
  <si>
    <t>オムライスを食べた。</t>
  </si>
  <si>
    <t>While_CS skiing_NN1 ,_, are_VBR you_PPY OK_JJ with_IW the_AT cold_NN1 ?_?</t>
  </si>
  <si>
    <t>While skiing, are you OK with the cold?</t>
  </si>
  <si>
    <t>スキーをしているとき、寒い中、体調は大丈夫でしたか。</t>
  </si>
  <si>
    <t>nursing_NN1 home_NN1</t>
  </si>
  <si>
    <t>nursing home</t>
  </si>
  <si>
    <t>老人ホーム</t>
  </si>
  <si>
    <t>I_PPIS1 played_VVD with_IW my_APPGE nephew_NN1 (_( in_II the_AT case_NN1 of_IO children_NN2 )_) ._. /_FO I_ZZ1 spent_JJ time_NNT1 with_IW my_APPGE nephew_NN1 ._. (_( in_II the_AT case_NN1 of_IO young_JJ adults_NN2 )_)</t>
  </si>
  <si>
    <t>I played with my nephew (in the case of children). / I spent time with my nephew. (in the case of young adults)</t>
  </si>
  <si>
    <t>甥っ子と遊んだ。</t>
  </si>
  <si>
    <t>My_APPGE nephew_NN1 wants_VVZ to_TO go_VVI and_CC have_VHI (_( Korean_JJ style_NN1 )_) barbecue_VV0 ._.</t>
  </si>
  <si>
    <t>My nephew wants to go and have (Korean style) barbecue.</t>
  </si>
  <si>
    <t>甥っ子は焼き肉に行きたがる。</t>
  </si>
  <si>
    <t>I_PPIS1 could_VM n't_XX think_VVI what_DDQ to_TO say_VVI because_CS I_PPIS1 was_VBDZ nervous_JJ and_CC my_APPGE mind_NN1 went_VVD blank_JJ ._.</t>
  </si>
  <si>
    <t>I couldn't think what to say because I was nervous and my mind went blank.</t>
  </si>
  <si>
    <t>緊張して頭が真っ白になって何を言ってよいか分からなかった。</t>
  </si>
  <si>
    <t>I_PPIS1 was_VBDZ out_RP bowling_NN1 at_II dawn_NNT1 on_II New_JJ Year_NNT1 's_GE Day_NNT1 ._.</t>
  </si>
  <si>
    <t>I was out bowling at dawn on New Year's Day.</t>
  </si>
  <si>
    <t>ボーリングをして初日の出を見た。</t>
  </si>
  <si>
    <t>We_PPIS2 went_VVD out_RP to_TO see_VVI the_AT New_JJ Year_NNT1 's_GE sunrise_NN1 ,_, but_CCB we_PPIS2 were_VBDR near_II the_AT Japan_NP1 sea_NN1 ,_, so_CS we_PPIS2 had_VHD to_TO go_VVI up_II a_AT1 mountain_NN1 to_TO see_VVI the_AT view_NN1 ._.</t>
  </si>
  <si>
    <t>We went out to see the New Year's sunrise, but we were near the Japan sea, so we had to go up a mountain to see the view.</t>
  </si>
  <si>
    <t>初日の出を見に行ったけど、日本海側だから山に行かなければならないのに、海へ行ってしまった。</t>
  </si>
  <si>
    <t>We_PPIS2 went_VVD shopping_VVG but_CCB ended_VVD up_RP walking_VVG around_RP without_IW buying_VVG anything_PN1 ._.</t>
  </si>
  <si>
    <t>We went shopping but ended up walking around without buying anything.</t>
  </si>
  <si>
    <t>ショッピングに行ったんだけど何も買わないで見て回った。</t>
  </si>
  <si>
    <t>What_DDQ kinds_NN2 of_IO dishes_NN2 did_VDD you_PPY have_VHI ?_? What_DDQ kinds_NN2 of_IO dishes_NN2 were_VBDR they_PPHS2 ?_?</t>
  </si>
  <si>
    <t>What kinds of dishes did you have? What kinds of dishes were they?</t>
  </si>
  <si>
    <t>どんな料理でしたか。</t>
  </si>
  <si>
    <t>What_DDQ kind_NN1 of_IO fun_NN1 did_VDD you_PPY have_VHI ?_?</t>
  </si>
  <si>
    <t>What kind of fun did you have?</t>
  </si>
  <si>
    <t>どんな遊びで楽しみましたか。</t>
  </si>
  <si>
    <t>We_PPIS2 went_VVD there_RL by_II two_MC large_JJ buses_NN2 ._.</t>
  </si>
  <si>
    <t>We went there by two large buses.</t>
  </si>
  <si>
    <t>私たちは大型バス2台で行った。</t>
  </si>
  <si>
    <t>I_PPIS1 went_VVD to_II one_MC1 of_IO the_AT mountains_NN2 that_CST I_PPIS1 had_VHD considered_VVN going_VVG to_II with_IW younger_JJR friends_NN2 as_II31 well_II32 as_II33 friends_NN2 of_IO my_APPGE own_DA age_NN1 ._.</t>
  </si>
  <si>
    <t>I went to one of the mountains that I had considered going to with younger friends as well as friends of my own age.</t>
  </si>
  <si>
    <t>後輩の親友と同期の親友と一緒にいくつか候補に挙がっていたうちの山に行った。</t>
  </si>
  <si>
    <t>Weekdays_NNT2 I_PPIS1 did_VDD my_APPGE part-time_JJ job_NN1 and_CC weekends_NNT2 were_VBDR off_RP ._.</t>
  </si>
  <si>
    <t>Weekdays I did my part-time job and weekends were off.</t>
  </si>
  <si>
    <t>平日はバイトで、土日は休みだった。</t>
  </si>
  <si>
    <t>My_APPGE friend_NN1 whose_DDQGE hometown_NN1 is_VBZ Niigata_NP1 told_VVD me_PPIO1 that_CST he_PPHS1 ate_VVD delicious_JJ pumpkin_NN1 when_CS he_PPHS1 went_VVD  back_RP there_RL ._.</t>
  </si>
  <si>
    <t>My friend whose hometown is Niigata told me that he ate delicious pumpkin when he went back there.</t>
  </si>
  <si>
    <t>地元が新潟で、帰っていた子がいて美味しい食べ物がカボチャだったそうだ。</t>
  </si>
  <si>
    <t>I_PPIS1 talked_VVD with_IW my_APPGE friends_NN2 while_CS I_PPIS1 was_VBDZ drinking_VVG juice_NN1 ._.</t>
  </si>
  <si>
    <t>I talked with my friends while I was drinking juice.</t>
  </si>
  <si>
    <t>ジュースを飲みながら歩いて話した。</t>
  </si>
  <si>
    <t>fish_NN pond_NN1</t>
  </si>
  <si>
    <t>fish pond</t>
  </si>
  <si>
    <t>釣り堀</t>
  </si>
  <si>
    <t>I_PPIS1 chose_VVD Australia_NP1 as_CSA my_APPGE holiday_NN1 destination_NN1 ._.</t>
  </si>
  <si>
    <t>I chose Australia as my holiday destination.</t>
  </si>
  <si>
    <t>旅行先にオーストラリアを選んだ。</t>
  </si>
  <si>
    <t>This_DD1 trip_NN1 changed_VVD me_PPIO1 ._.</t>
  </si>
  <si>
    <t>This trip changed me.</t>
  </si>
  <si>
    <t>この旅行で自分が変わった。</t>
  </si>
  <si>
    <t>The_AT drama_NN1 was_VBDZ filmed_VVN in_II the_AT town_NN1 I_PPIS1 live_VV0 ._.</t>
  </si>
  <si>
    <t>The drama was filmed in the town I live.</t>
  </si>
  <si>
    <t>ドラマの撮影が私の住んでいる町でありました。</t>
  </si>
  <si>
    <t>The_AT Lucky_JJ Pierrot_NP1 in_II Hokkaido_NN1 that_CST we_PPIS2 went_VVD to_TO is_VBZ similar_JJ to_II MacDonald_NP1 's_GE ._.</t>
  </si>
  <si>
    <t>The Lucky Pierrot in Hokkaido that we went to is similar to MacDonald's.</t>
  </si>
  <si>
    <t>マクドナルドと北海道で行ったラッキーピエロが似ている。</t>
  </si>
  <si>
    <t>I_PPIS1 have_VH0 good_JJ memories_NN2 of_IO playing_VVG on_II the_AT beach_NN1 with_IW my_APPGE friends_NN2 ._.</t>
  </si>
  <si>
    <t>I have good memories of playing on the beach with my friends.</t>
  </si>
  <si>
    <t>友達と海辺ではしゃいだのが心に残っている。</t>
  </si>
  <si>
    <t>A_AT1 certain_JJ place_NN1 in_II Taiwan_NP1 is_VBZ a_AT1 setting_NN1 for_IF Spirited_JJ Away_RL ._.</t>
  </si>
  <si>
    <t>A certain place in Taiwan is a setting for Spirited Away.</t>
  </si>
  <si>
    <t>九份（きゅうふん、ジォウフェン）は、千と千尋の神隠しという映画でイメージ像になった場所です。</t>
  </si>
  <si>
    <t>We_PPIS2 went_VVD on_II a_AT1 trip_NN1 ._.</t>
  </si>
  <si>
    <t>We went on a trip.</t>
  </si>
  <si>
    <t>旅行に行った。</t>
  </si>
  <si>
    <t>When_CS I_PPIS1 swung_VVD my_APPGE towel_NN1 in_II the_AT Ice_NN1 Museum_NN1 ,_, it_PPH1 became_VVD frozen_VVN like_II a_AT1 stick_NN1 ._.</t>
  </si>
  <si>
    <t>When I swung my towel in the Ice Museum, it became frozen like a stick.</t>
  </si>
  <si>
    <t>流氷館でタオルを振ったら棒のように凍ってしまった。</t>
  </si>
  <si>
    <t>Travelling_VVG alone_RR was_VBDZ scary_JJ but_CCB it_PPH1 was_VBDZ a_AT1 good_JJ experience_NN1 ._.</t>
  </si>
  <si>
    <t>Travelling alone was scary but it was a good experience.</t>
  </si>
  <si>
    <t>一人での旅は怖かったけれどとてもよい経験になった。</t>
  </si>
  <si>
    <t>I_PPIS1 would_VM like_VVI to_TO improve_VVI my_APPGE English_NN1 through_II this_DD1 experience_NN1 ._.</t>
  </si>
  <si>
    <t>I would like to improve my English through this experience.</t>
  </si>
  <si>
    <t>この経験をいかして英語力を向上させていきたい。</t>
  </si>
  <si>
    <t>I_PPIS1 practiced_VVD drawing_VVG a_AT1 portrait_NN1 ._.</t>
  </si>
  <si>
    <t>I practiced drawing a portrait.</t>
  </si>
  <si>
    <t>似顔絵を描く練習をした。</t>
  </si>
  <si>
    <t>Two_MC waterfalls_NN2 meet_VV0 ._.</t>
  </si>
  <si>
    <t>Two waterfalls meet.</t>
  </si>
  <si>
    <t>2つの滝が中心に流れ込んでいる（吹割の滝Fukiware falls の説明）</t>
  </si>
  <si>
    <t>night_NNT1 bus_NN1</t>
  </si>
  <si>
    <t>night bus</t>
  </si>
  <si>
    <t>夜行バス</t>
  </si>
  <si>
    <t>We_PPIS2 were_VBDR still_RR asleep_JJ when_CS the_AT night_NNT1 bus_NN1 arrived_VVD ._.</t>
  </si>
  <si>
    <t>We were still asleep when the night bus arrived.</t>
  </si>
  <si>
    <t>寝ているうちに夜行バスは着いた。</t>
  </si>
  <si>
    <t>Since_CS I_PPIS1 was_VBDZ a_AT1 young_JJ child_NN1 ,_, I_PPIS1 've_VH0 wanted_VVN to_TO drive_VVI on_II the_AT straight_JJ roads_NN2 of_IO Hokkaido_NN1 at_II full_JJ (_( or_CC high_JJ )_) speed_NN1 ._.</t>
  </si>
  <si>
    <t>Since I was a young child, I've wanted to drive on the straight roads of Hokkaido at full (or high) speed.</t>
  </si>
  <si>
    <t>小さい頃から北海道のまっすぐな道を車で速いスピードで走りたかった。</t>
  </si>
  <si>
    <t>I_PPIS1 went_VVD there_RL and_CC back_RP by_II myself_PPX1 but_CCB stayed_VVD locally_RR with_IW friends_NN2 ._.</t>
  </si>
  <si>
    <t>I went there and back by myself but stayed locally with friends.</t>
  </si>
  <si>
    <t>行き帰りだけ一人で、現地では友達と過ごした。</t>
  </si>
  <si>
    <t>I_PPIS1 lost_VVD track_NN1 of_IO how_RGQ far_RR I_PPIS1 drove_VVD ._.</t>
  </si>
  <si>
    <t>I lost track of how far I drove.</t>
  </si>
  <si>
    <t>覚えきれないほどの距離を走った。</t>
  </si>
  <si>
    <t>I_PPIS1 was_VBDZ enjoying_VVG myself_PPX1 so_RG much_DA1 ,_, I_PPIS1 lost_VVD track_NN1 of_IO time_NNT1 ._.</t>
  </si>
  <si>
    <t>I was enjoying myself so much, I lost track of time.</t>
  </si>
  <si>
    <t>時間のたつのも忘れてしまった。</t>
  </si>
  <si>
    <t>Was_VBDZ that_DD1 the_AT Harry_NP1 Potter_NP1 attraction_NN1 ?_?</t>
  </si>
  <si>
    <t>Was that the Harry Potter attraction?</t>
  </si>
  <si>
    <t>ハリーポッターのアトラクションでしたか。</t>
  </si>
  <si>
    <t>We_PPIS2 enjoyed_VVD walking_VVG around_RP eating_VVG ,_, without_IW going_VVG into_II any_DD shops_NN2 ._.</t>
  </si>
  <si>
    <t>We enjoyed walking around eating, without going into any shops.</t>
  </si>
  <si>
    <t>お店に入らないで食べ歩きを楽しんだ。</t>
  </si>
  <si>
    <t>She_PPHS1 gave_VVD me_PPIO1 a_AT1 beautiful_JJ handwritten_JJ (_( or_CC cursive_JJ )_) signature_NN1 ._.</t>
  </si>
  <si>
    <t>She gave me a beautiful handwritten (or cursive) signature.</t>
  </si>
  <si>
    <t>彼女は私に筆記体でとても素敵なサインをしてくれた。</t>
  </si>
  <si>
    <t>That_DD1 bridge_NN1 is_VBZ a_AT1 national_JJ treasure_NN1 ._.</t>
  </si>
  <si>
    <t>That bridge is a national treasure.</t>
  </si>
  <si>
    <t>その橋は国宝になっています。</t>
  </si>
  <si>
    <t>In_II what_DDQ situations_NN2 did_VDD you_PPY have_VHI trouble_NN1 communicating_NN1 when_CS you_PPY were_VBDR in_II the_AT States_NP1 ?_? When_RRQ did_VDD you_PPY have_VHI trouble_NN1 communicating_NN1 when_CS you_PPY were_VBDR in_II America_NP1 ?_?</t>
  </si>
  <si>
    <t>In what situations did you have trouble communicating when you were in the States? When did you have trouble communicating when you were in America?</t>
  </si>
  <si>
    <t>どんなときに、アメリカでコミュニケーションをとるのに苦労した？</t>
  </si>
  <si>
    <t>The_AT performance_NN1 at_II the_AT training_NN1 camp_NN1 did_VDD n't_XX go_VVI well_RR ._.</t>
  </si>
  <si>
    <t>The performance at the training camp didn't go well.</t>
  </si>
  <si>
    <t>合宿での演技発表は辛かった。</t>
  </si>
  <si>
    <t>You_PPY do_VD0 n't_XX like_VVI fish_NN ,_, so_RR why_RRQ do_VD0 you_PPY work_VVI in_II an_AT1 izakaya_NN1 serving_VVG fish_NN ?_? Why_RRQ do_VD0 you_PPY work_VVI in_II an_AT1 izakaya_NN1 serving_VVG fish_NN even_CS21 though_CS22 you_PPY do_VD0 n't_XX like</t>
  </si>
  <si>
    <t>You don't like fish, so why do you work in an izakaya serving fish? Why do you work in an izakaya serving fish even though you don't like fish?</t>
  </si>
  <si>
    <t>魚が嫌いなのに魚を扱う居酒屋で働いているの？</t>
  </si>
  <si>
    <t>I_PPIS1 went_VVD there_RL by_II night_NNT1 bus_NN1 ._.</t>
  </si>
  <si>
    <t>I went there by night bus.</t>
  </si>
  <si>
    <t>夜行バスで行った。</t>
  </si>
  <si>
    <t>It_PPH1 was_VBDZ a_AT1 long_JJ stay_NN1 (_( or_CC I_PPIS1 stayed_VVD there_RL for_IF a_AT1 long_JJ time_NNT1 )_) ,_, so_CS there_EX was_VBDZ nowhere_RL that_CST I_PPIS1 did_VDD n't_XX visit_VVI ._.</t>
  </si>
  <si>
    <t>It was a long stay (or I stayed there for a long time), so there was nowhere that I didn't visit.</t>
  </si>
  <si>
    <t>滞在日数が長すぎて行くところがなくなってしまった。</t>
  </si>
  <si>
    <t>I_PPIS1 ate_VVD soft_JJ roe_NN ._.</t>
  </si>
  <si>
    <t>I ate soft roe.</t>
  </si>
  <si>
    <t>白子を食べた。</t>
  </si>
  <si>
    <t>ski_NN1 slope_NN1</t>
  </si>
  <si>
    <t>ski slope</t>
  </si>
  <si>
    <t>ゲレンデ</t>
  </si>
  <si>
    <t>I_PPIS1 snowboarded_VVD ._.</t>
  </si>
  <si>
    <t>I snowboarded.</t>
  </si>
  <si>
    <t>スノボする、スノボした</t>
  </si>
  <si>
    <t>This_DD1 CD_NN1 player_NN1 was_VBDZ passed_VVN on_II21 to_II22 me_PPIO1 by_II my_APPGE brother_NN1 ._.</t>
  </si>
  <si>
    <t>This CD player was passed on to me by my brother.</t>
  </si>
  <si>
    <t>譲り受ける</t>
  </si>
  <si>
    <t>I_PPIS1 have_VH0 no_AT physical_JJ strength_NN1 ._. physical_JJ strength_NN1</t>
  </si>
  <si>
    <t>I have no physical strength. physical strength</t>
  </si>
  <si>
    <t>体力</t>
  </si>
  <si>
    <t>I_PPIS1 attended_VVD the_AT guitar_NN1 training_NN1 camp_NN1 ._.</t>
  </si>
  <si>
    <t>I attended the guitar training camp.</t>
  </si>
  <si>
    <t>ギター演奏のための合宿に参加した</t>
  </si>
  <si>
    <t>juniors_NN2</t>
  </si>
  <si>
    <t>juniors</t>
  </si>
  <si>
    <t>後輩</t>
  </si>
  <si>
    <t>alumni_NN2 association_NN1 organizer_NN1 (_( coordinator_NN1 )_)</t>
  </si>
  <si>
    <t>alumni association organizer ( coordinator)</t>
  </si>
  <si>
    <t>同窓会の幹事</t>
  </si>
  <si>
    <t>traditional_JJ Japanese_JJ inn_NN1</t>
  </si>
  <si>
    <t>traditional Japanese inn</t>
  </si>
  <si>
    <t>the_AT splendor_NN1 of_IO Angkor_NP1 Wat_NP1</t>
  </si>
  <si>
    <t>the splendor of Angkor Wat</t>
  </si>
  <si>
    <t>アンコールワットの素晴らしさ</t>
  </si>
  <si>
    <t>llama_NN1</t>
  </si>
  <si>
    <t>llama</t>
  </si>
  <si>
    <t>ラマ</t>
  </si>
  <si>
    <t>a_AT1 crocodile_NN1</t>
  </si>
  <si>
    <t>a crocodile</t>
  </si>
  <si>
    <t>ワニ</t>
  </si>
  <si>
    <t>an_AT1 aquarium_NN1</t>
  </si>
  <si>
    <t>an aquarium</t>
  </si>
  <si>
    <t>a_AT1 sloth_NN1</t>
  </si>
  <si>
    <t>a sloth</t>
  </si>
  <si>
    <t>ナマケモノ</t>
  </si>
  <si>
    <t>souvenir_NN1</t>
  </si>
  <si>
    <t>souvenir</t>
  </si>
  <si>
    <t>土産</t>
  </si>
  <si>
    <t>cram_NN1 school_NN1 spring_NN1 session_NNT1</t>
  </si>
  <si>
    <t>cram school spring session</t>
  </si>
  <si>
    <t>春期講習</t>
  </si>
  <si>
    <t>senior_JJ employee_NN1</t>
  </si>
  <si>
    <t>senior employee</t>
  </si>
  <si>
    <t>先輩社員</t>
  </si>
  <si>
    <t>clerical_JJ staff_NN /_FO We_PPIS2 have_VH0 three_MC clerical_JJ staff_NN ._.</t>
  </si>
  <si>
    <t>clerical staff / We have three clerical staff.</t>
  </si>
  <si>
    <t>事務職員</t>
  </si>
  <si>
    <t>I_PPIS1 was_VBDZ exhausted_VVN after_II swimming_VVG so_RG much_DA1 ._. I_PPIS1 swam_VVD so_RG much_DA1 ,_, I_PPIS1 was_VBDZ exhausted_VVN ._.</t>
  </si>
  <si>
    <t>I was exhausted after swimming so much. I swam so much, I was exhausted.</t>
  </si>
  <si>
    <t>たくさん泳ぎすぎて体が疲れた。</t>
  </si>
  <si>
    <t>I_PPIS1 stayed_VVD up_RP drinking_VVG all_DB night_NNT1 ._.</t>
  </si>
  <si>
    <t>I stayed up drinking all night.</t>
  </si>
  <si>
    <t>夜通しお酒を飲んだ。</t>
  </si>
  <si>
    <t>a_AT1 stuffed_JJ animal_NN1</t>
  </si>
  <si>
    <t>a stuffed animal</t>
  </si>
  <si>
    <t>ぬいぐるみ</t>
  </si>
  <si>
    <t>Eating_VVG it_PPH1 once_RR is_VBZ enough_RR ._.</t>
  </si>
  <si>
    <t>Eating it once is enough.</t>
  </si>
  <si>
    <t>一度食べれば十分だ</t>
  </si>
  <si>
    <t>It_PPH1 cheered_VVD me_PPIO1 up_RP to_TO see_VVI him_PPHO1 looking_VVG happy_JJ ._.</t>
  </si>
  <si>
    <t>It cheered me up to see him looking happy.</t>
  </si>
  <si>
    <t>彼の楽しそうな姿を見て私も楽しくなった。</t>
  </si>
  <si>
    <t>telephone_VV0 contact_NN1 form_NN1</t>
  </si>
  <si>
    <t>telephone contact form</t>
  </si>
  <si>
    <t>連絡網</t>
  </si>
  <si>
    <t>Everything_PN1 at_II the_AT grocery_NN1 shop_NN1 cost_NN1 105_MC yen_NN ._.</t>
  </si>
  <si>
    <t>Everything at the grocery shop cost 105 yen.</t>
  </si>
  <si>
    <t>雑貨屋さんに置いてあったものはすべて105円でした。</t>
  </si>
  <si>
    <t>meeting_NN1 place_NN1 at_II the_AT school_NN1 gate_NN1</t>
  </si>
  <si>
    <t>meeting place at the school gate</t>
  </si>
  <si>
    <t>yakiniku_NN1 hot_JJ dog_NN1 /_FO grilled_VVN meet_VV0 hot_JJ dog_NN1</t>
  </si>
  <si>
    <t>yakiniku hot dog / grilled meet hot dog</t>
  </si>
  <si>
    <t>焼肉ドッグ</t>
  </si>
  <si>
    <t>(_( many_DA2 kinds_NN2 of_IO )_) game_NN1 software_NN1</t>
  </si>
  <si>
    <t>(many kinds of) game software</t>
  </si>
  <si>
    <t>I_PPIS1 could_VM n't_XX attend_VVI the_AT sports_NN2 day_NNT1 because_II21 of_II22 injury_NN1 ._. /_FO I_ZZ1 could_VM n't_XX take_VVI part_NN1 in_II the_AT sports_NN2 day_NNT1 because_CS I_PPIS1 was_VBDZ injured_VVN ._.</t>
  </si>
  <si>
    <t>I couldn't attend the sports day because of injury. / I couldn't take part in the sports day because I was injured.</t>
  </si>
  <si>
    <t>私はケガで運動会に出場できませんでした。</t>
  </si>
  <si>
    <t>I_PPIS1 was_VBDZ in_II31 charge_II32 of_II33 making_VVG announcements_NN2 ._. /_FO My_APPGE job_NN1 was_VBDZ to_TO make_VVI announcements_NN2 ._. /_FO I_ZZ1 was_VBDZ the_AT announcer_NN1 ._.</t>
  </si>
  <si>
    <t>I was in charge of making announcements. / My job was to make announcements. / I was the announcer.</t>
  </si>
  <si>
    <t>In_II the_AT middle_NN1 of_IO the_AT game_NN1 the_AT accident_NN1 happened_VVD ._.</t>
  </si>
  <si>
    <t>In the middle of the game the accident happened.</t>
  </si>
  <si>
    <t>I_PPIS1 had_VHD to_TO run_VVI in_II the_AT relay_NN1 race_NN1 instead_II21 of_II22 a_AT1 injured_JJ friend_NN1 ._. /_FO I_ZZ1 had_VHD to_TO substitute_VVI for_IF someone_PN1 injured_VVD in_II the_AT relay_NN1 race_NN1 ._.</t>
  </si>
  <si>
    <t>I had to run in the relay race instead of a injured friend. / I had to substitute for someone injured in the relay race.</t>
  </si>
  <si>
    <t>私はケガ人の代理でリレーに出なければならなくなった。</t>
  </si>
  <si>
    <t>The_AT reason_NN1 why_RRQ I_PPIS1 saw_VVD this_DD1 movie_NN1 was_VBDZ my_APPGE favorite_JJ actors_NN2 were_VBDR in_II it_PPH1 ._.</t>
  </si>
  <si>
    <t>The reason why I saw this movie was my favorite actors were in it.</t>
  </si>
  <si>
    <t>なぜこの映画を見たのかというと・・・</t>
  </si>
  <si>
    <t>cheerleading_VVG group_NN1 /_FO cheerleading_VVG squad_NN1</t>
  </si>
  <si>
    <t>cheerleading group / cheerleading squad</t>
  </si>
  <si>
    <t>応援団</t>
  </si>
  <si>
    <t>I_PPIS1 ca_VM n't_XX be_VBI bothered_VVN ._.</t>
  </si>
  <si>
    <t>I can't be bothered.</t>
  </si>
  <si>
    <t>What_DDQ a_AT1 waste_NN1 !_!</t>
  </si>
  <si>
    <t>What a waste!</t>
  </si>
  <si>
    <t>もったいない。</t>
  </si>
  <si>
    <t>You_PPY 're_VBR in_II the_AT way_NN1 ._.  It_PPH1 's_VBZ in_II the_AT way_NN1 ._.</t>
  </si>
  <si>
    <t>You're in the way. It's in the way.</t>
  </si>
  <si>
    <t>じゃま。</t>
  </si>
  <si>
    <t>Our_APPGE emotions_NN2 and_CC feelings_NN2 change_VV0 ._.</t>
  </si>
  <si>
    <t>Our emotions and feelings change.</t>
  </si>
  <si>
    <t>感情や気持ちは変化するもの</t>
  </si>
  <si>
    <t>We_PPIS2 can_VM absorb_VVI a_AT1 lot_NN1 of_IO knowledge_NN1 using_VVG an_AT1 electronic_JJ dictionary_NN1 ._. /_FO An_AT1 electronic_JJ dictionary_NN1 allows_VVZ [_( helps_VVZ ]_) us_PPIO2 to_TO absorb_VVI a_AT1 lot_NN1 of_IO knowledge_NN1 ._.</t>
  </si>
  <si>
    <t>We can absorb a lot of knowledge using an electronic dictionary. / An electronic dictionary allows [helps] us to absorb a lot of knowledge.</t>
  </si>
  <si>
    <t>電子辞書を使うことでたくさんの知識を吸収できる。</t>
  </si>
  <si>
    <t>We_PPIS2 have_VH0 to_TO use_VVI special_JJ products_NN2 such_II21 as_II22 deodorizing_VVG sprays_NN2 ,_, toys_NN2 and_RR31 so_RR32 on_RR33 for_IF our_APPGE pets_NN2 ._.</t>
  </si>
  <si>
    <t>We have to use special products such as deodorizing sprays, toys and so on for our pets.</t>
  </si>
  <si>
    <t>匂消しのスプレー、おもちゃ等、ペット用品を使わなきゃいけない。</t>
  </si>
  <si>
    <t>An_AT1 electronic_JJ dictionary_NN1 is_VBZ so_RG multifunctional_JJ that_CST it_PPH1 can_VM underline_VVI [_( highlight_NN1 ]_) with_IW a_AT1 marker_NN1 ,_, create_VV0 a_AT1 sticky_JJ note_NN1 and_CC save_VV0 data_NN ._.</t>
  </si>
  <si>
    <t>An electronic dictionary is so multifunctional that it can underline [highlight] with a marker, create a sticky note and save data.</t>
  </si>
  <si>
    <t>電子辞書は多機能で、マーカーで線を引いたり、付箋を貼ったりすることができるし、保存することもできる。</t>
  </si>
  <si>
    <t>school_NN1 lunch_NN1 fee_NN1</t>
  </si>
  <si>
    <t>school lunch fee</t>
  </si>
  <si>
    <t>給食費</t>
  </si>
  <si>
    <t>A_ZZ1 school_NN1 dietician_NN1 compiles_VVZ the_AT school_NN1 lunch_NN1 menu_NN1 ._. /_FO A_ZZ1 school_NN1 dietician_NN1 compiles_VVZ school_NN1  lunch_NN1menus_NN2 ._.</t>
  </si>
  <si>
    <t>A school dietician compiles the school lunch menu. / A school dietician compiles school lunch menus.</t>
  </si>
  <si>
    <t>栄養士が給食のメニューを考える。</t>
  </si>
  <si>
    <t>how_RRQ to_TO arrange_VVI food_NN1 on_II a_AT1 dish_NN1</t>
  </si>
  <si>
    <t>how to arrange food on a dish</t>
  </si>
  <si>
    <t>盛り付け</t>
  </si>
  <si>
    <t>We_PPIS2 can_VM access_VVI more_DAR places_NN2 in_II the_AT city_NN1 than_CSN in_II the_AT country_NN1 ._.</t>
  </si>
  <si>
    <t>We can access more places in the city than in the country.</t>
  </si>
  <si>
    <t>（都会の生活では田舎の生活よりも）どこにでも私は簡単にアクセスできる。</t>
  </si>
  <si>
    <t>heating_NN1</t>
  </si>
  <si>
    <t>heating</t>
  </si>
  <si>
    <t>暖房</t>
  </si>
  <si>
    <t>In_II the_AT city_NN1 we_PPIS2 can_VM easily_RR go_VVI  wherever_RRQV we_PPIS2 like_VV0 ._.</t>
  </si>
  <si>
    <t>In the city we can easily go wherever we like.</t>
  </si>
  <si>
    <t>（都会では）どこにでも簡単にアクセスできる。</t>
  </si>
  <si>
    <t>Motorcycle_NN1 gangs_NN2 are_VBR noisy_JJ ._.</t>
  </si>
  <si>
    <t>Motorcycle gangs are noisy.</t>
  </si>
  <si>
    <t>暴走族がうるさい。</t>
  </si>
  <si>
    <t>Cats_NN2 scratch_VV0 sofas_NN2 ._.</t>
  </si>
  <si>
    <t>Cats scratch sofas.</t>
  </si>
  <si>
    <t>猫（ネコ）はソファーを引っ掻く（ひっかく）。</t>
  </si>
  <si>
    <t>My_APPGE mind_NN1 went_VVD blank_JJ ._.</t>
  </si>
  <si>
    <t>My mind went blank.</t>
  </si>
  <si>
    <t>頭が真っ白になる。</t>
  </si>
  <si>
    <t>a_AT1 thank-you_NN1 party_NN1 for_IF the_AT teachers_NN2</t>
  </si>
  <si>
    <t>a thank-you party for the teachers</t>
  </si>
  <si>
    <t>謝恩会</t>
  </si>
  <si>
    <t>good_JJ luck_NN1 in_II the_AT future_NN1</t>
  </si>
  <si>
    <t>good luck in the future</t>
  </si>
  <si>
    <t>末吉</t>
  </si>
  <si>
    <t xml:space="preserve"> a_AT1 rice_NN1 cracker_NN1</t>
  </si>
  <si>
    <t>a rice cracker</t>
  </si>
  <si>
    <t>せんべい（煎餅）</t>
  </si>
  <si>
    <t>I_PPIS1 bought_VVD a_AT1 lucky_JJ charm_NN1 ._.</t>
  </si>
  <si>
    <t>I bought a lucky charm.</t>
  </si>
  <si>
    <t>お守りを買いました。</t>
  </si>
  <si>
    <t>I_PPIS1 'll_VM be_VBI waiting_VVG for_IF your_APPGE call_NN1 [_( message_NN1 ]_) ._.</t>
  </si>
  <si>
    <t>I'll be waiting for your call [message].</t>
  </si>
  <si>
    <t>連絡を待つ。</t>
  </si>
  <si>
    <t xml:space="preserve"> What_DDQ 's_VBZ its_APPGE gender_NN1 [_( sex_NN1 ]_) ?_?</t>
  </si>
  <si>
    <t>What's its gender [sex]?</t>
  </si>
  <si>
    <t>（ペットについて）性別はどちらですか。</t>
  </si>
  <si>
    <t>recover_VV0 from_II [_( get_VV0 well_RR ]_)</t>
  </si>
  <si>
    <t>recover from [get well]</t>
  </si>
  <si>
    <t>回復する</t>
  </si>
  <si>
    <t>We_PPIS2 watched_VVD the_AT sun_NN1 rise_VVI ._. /_FO We_PPIS2 saw_VVD the_AT sunrise_NN1 on_II New_JJ Year_NNT1 's_GE Day_NNT1 ._.</t>
  </si>
  <si>
    <t>We watched the sun rise. / We saw the sunrise on New Year's Day.</t>
  </si>
  <si>
    <t>初日の出を見た。</t>
  </si>
  <si>
    <t>stimulate_VV0 my_APPGE paternal_JJ instinct_NN1</t>
  </si>
  <si>
    <t>stimulate my paternal instinct</t>
  </si>
  <si>
    <t>父性が芽生えた。</t>
  </si>
  <si>
    <t>I_PPIS1 got_VVD car_NN1 sick_NN1 ._.</t>
  </si>
  <si>
    <t>I got car sick.</t>
  </si>
  <si>
    <t>車で酔う</t>
  </si>
  <si>
    <t>The_AT leaves_NN2 are_VBR red_JJ ._.  The_AT leaves_NN2 have_VH0 turned_VVN red_JJ ._.</t>
  </si>
  <si>
    <t>The leaves are red. The leaves have turned red.</t>
  </si>
  <si>
    <t>紅葉している</t>
  </si>
  <si>
    <t>academic_JJ credit_NN1</t>
  </si>
  <si>
    <t>academic credit</t>
  </si>
  <si>
    <t>単位</t>
  </si>
  <si>
    <t>I_PPIS1 want_VV0 to_TO be_VBI his_APPGE [_( her_APPGE ]_) favorite_NN1 ._.</t>
  </si>
  <si>
    <t>I want to be his [her] favorite.</t>
  </si>
  <si>
    <t>気に入られたい</t>
  </si>
  <si>
    <t>waterway_NN1</t>
  </si>
  <si>
    <t>waterway</t>
  </si>
  <si>
    <t>(川など)水路</t>
  </si>
  <si>
    <t>play_NN1 catch_NN1</t>
  </si>
  <si>
    <t>play catch</t>
  </si>
  <si>
    <t>キャッチボールをする</t>
  </si>
  <si>
    <t>catch_NN1</t>
  </si>
  <si>
    <t>catch</t>
  </si>
  <si>
    <t>キャッチボール</t>
  </si>
  <si>
    <t>get_VV0 a_AT1 cold_JJ sweat_NN1</t>
  </si>
  <si>
    <t>get a cold sweat</t>
  </si>
  <si>
    <t>冷や汗をかく</t>
  </si>
  <si>
    <t>In_II my_APPGE dream_NN1 a_AT1 wolf_NN1 appeared_VVD from_II a_AT1 closet_NN1 ._.</t>
  </si>
  <si>
    <t>In my dream a wolf appeared from a closet.</t>
  </si>
  <si>
    <t>夢で押し入れからオオカミが出てきた。</t>
  </si>
  <si>
    <t>I_PPIS1 spent_VVD time_NNT1 [_( went_VVD out_RP ]_) with_IW a_AT1 younger_JJR friend_NN1 ._.</t>
  </si>
  <si>
    <t>I spent time [went out ] with a younger friend.</t>
  </si>
  <si>
    <t>年下の友達と一緒に遊びました。</t>
  </si>
  <si>
    <t>I_PPIS1 lost_VVD my_APPGE wallet_NN1 ._. What_DDQ was_VBDZ in_II it_PPH1 ?_?</t>
  </si>
  <si>
    <t>I lost my wallet. What was in it?</t>
  </si>
  <si>
    <t>財布を無くした。何が入っていた？</t>
  </si>
  <si>
    <t>I_PPIS1 had_VHD [_( got_VVN ]_) a_AT1 cold_JJ sweat_NN1 ._.</t>
  </si>
  <si>
    <t>I had [got] a cold sweat</t>
  </si>
  <si>
    <t>冷や汗</t>
  </si>
  <si>
    <t>a_AT1 closet_NN1</t>
  </si>
  <si>
    <t>a closet</t>
  </si>
  <si>
    <t>押し入れ</t>
  </si>
  <si>
    <t>a_AT1 party_NN1 after_II the_AT wedding_NN1 ,_, a_AT1 second_MD party_NN1 after_II the_AT wedding_NN1</t>
  </si>
  <si>
    <t>a party after the wedding, a second party after the wedding</t>
  </si>
  <si>
    <t>結婚式の二次会</t>
  </si>
  <si>
    <t>classmate_NN1 ,_, We_PPIS2 are_VBR classmates_NN2 ._.</t>
  </si>
  <si>
    <t>classmate, We are classmates.</t>
  </si>
  <si>
    <t>同級生</t>
  </si>
  <si>
    <t>alumni_NN2 ,_, We_PPIS2 are_VBR alumni_NN2 ._. We_PPIS2 graduated_VVD together_RL ._.</t>
  </si>
  <si>
    <t>alumni, We are alumni. We graduated together.</t>
  </si>
  <si>
    <t>同窓生</t>
  </si>
  <si>
    <t>My_APPGE credit_NN1 card_NN1 was_VBDZ used_VVN by_II someone_PN1 ._.</t>
  </si>
  <si>
    <t>My credit card was used by someone.</t>
  </si>
  <si>
    <t>クレジットカードが乗っ取られた。</t>
  </si>
  <si>
    <t>I_PPIS1 wanted_VVD to_TO check_VVI how_RGQ much_DA1 money_NN1 was_VBDZ left_VVN on_II the_AT [_( my_APPGE ]_) card_NN1 [_( in_II my_APPGE bank_NN1 account_NN1 ]_) ._.</t>
  </si>
  <si>
    <t>I wanted to check how much money was left on the [my] card [in my bank account].</t>
  </si>
  <si>
    <t>いくらすでに使っているか見たかった。</t>
  </si>
  <si>
    <t>relatives_NN2 ,_, He_PPHS1 is_VBZ a_AT1 relative_NN1 ._.</t>
  </si>
  <si>
    <t>relatives, He is a relative.</t>
  </si>
  <si>
    <t>親戚</t>
  </si>
  <si>
    <t>I_PPIS1 was_VBDZ very_RG busy_JJ with_IW my_APPGE graduation_NN1 thesis_NN1 ._.</t>
  </si>
  <si>
    <t>I was very busy with my graduation thesis.</t>
  </si>
  <si>
    <t>卒業論文（卒論）に追われる。</t>
  </si>
  <si>
    <t>king_NN1 crab_NN1</t>
  </si>
  <si>
    <t>king crab</t>
  </si>
  <si>
    <t>タラバガニ</t>
  </si>
  <si>
    <t>highway_NN1 ,_, motorway_NN1 ,_, the_AT Tomei_NP1 Expressway_NN1</t>
  </si>
  <si>
    <t>highway, motorway, the Tomei Expressway</t>
  </si>
  <si>
    <t>高速道路</t>
  </si>
  <si>
    <t>20,000_MC Leagues_NN2 Under_II The_AT Sea_NN1</t>
  </si>
  <si>
    <t>20,000 Leagues Under The Sea</t>
  </si>
  <si>
    <t>海底二万マイル</t>
  </si>
  <si>
    <t>apply_VV0 for_IF a_AT1 part-time_JJ job_NN1 ,_, apply_VV0 for_IF an_AT1 internship_NN1</t>
  </si>
  <si>
    <t>apply for a part-time job, apply for an internship</t>
  </si>
  <si>
    <t>応募する。</t>
  </si>
  <si>
    <t>gel_NN1 candles_NN2</t>
  </si>
  <si>
    <t>gel candles</t>
  </si>
  <si>
    <t>ジェルキャンドル</t>
  </si>
  <si>
    <t>rotate_VV0</t>
  </si>
  <si>
    <t>rotate</t>
  </si>
  <si>
    <t>回転する</t>
  </si>
  <si>
    <t>I_PPIS1 got_VVD on_II a_AT1 thrill_NN1 ride_NN1 ._. /_FO I_ZZ1 got_VVN on_II a_AT1 roller_NN1 coaster._NNU (_( at_II an_AT1 amusement_NN1 park_NN1 )_)</t>
  </si>
  <si>
    <t>I got on a thrill ride. / I got on a roller coaster. (at an amusement park)</t>
  </si>
  <si>
    <t>絶叫マシン</t>
  </si>
  <si>
    <t>the_AT seventeenth_MD anniversary_NN1 of_IO my_APPGE grandfather_NN1 's_GE death_NN1</t>
  </si>
  <si>
    <t>the seventeenth anniversary of my grandfather's death</t>
  </si>
  <si>
    <t>十七回忌</t>
  </si>
  <si>
    <t>rice_NN1 porridge_NN1</t>
  </si>
  <si>
    <t>rice porridge</t>
  </si>
  <si>
    <t>お粥（おかゆ）</t>
  </si>
  <si>
    <t>Were_VBDR there_EX any_DD other_JJ student_NN1 teachers_NN2 except_CS you_PPY ?_?</t>
  </si>
  <si>
    <t>Were there any other student teachers except you?</t>
  </si>
  <si>
    <t>他に教育実習生はいた？（いましたか？）</t>
  </si>
  <si>
    <t>teaching_NN1 practice_NN1</t>
  </si>
  <si>
    <t>teaching practice</t>
  </si>
  <si>
    <t>教育実習</t>
  </si>
  <si>
    <t>my_APPGE school_NN1</t>
  </si>
  <si>
    <t>my school</t>
  </si>
  <si>
    <t>母校</t>
  </si>
  <si>
    <t>my_APPGE parents_NN2 '_GE home_NN1 [_( house_NN1 ]_)</t>
  </si>
  <si>
    <t>my parents' home [house]</t>
  </si>
  <si>
    <t>I_PPIS1 told_VVD a_AT1 customer_NN1 not_XX take_VV0 out_RP the_AT  pancake_NN1 since_CS it_PPH1 would_VM go_VVI flat_NN1 ._.</t>
  </si>
  <si>
    <t>I told a customer not take out the pancake since it would go flat.</t>
  </si>
  <si>
    <t>パンケーキがしぼむから持って帰れないことをお客様に伝えた。</t>
  </si>
  <si>
    <t>drive_VV0 the_AT wrong_JJ way_NN1</t>
  </si>
  <si>
    <t>drive the wrong way</t>
  </si>
  <si>
    <t>逆走</t>
  </si>
  <si>
    <t>drive_NN1 myself_PPX1</t>
  </si>
  <si>
    <t>drive myself</t>
  </si>
  <si>
    <t>一人で（自分で）運転する。</t>
  </si>
  <si>
    <t>chrysanthemum_NN1</t>
  </si>
  <si>
    <t>chrysanthemum</t>
  </si>
  <si>
    <t>菊</t>
  </si>
  <si>
    <t>I_PPIS1 have_VH0 carp_NN in_II my_APPGE pond_NN1 ._.</t>
  </si>
  <si>
    <t>I have carp in my pond.</t>
  </si>
  <si>
    <t>鯉（コイ）池で鯉を飼っています。</t>
  </si>
  <si>
    <t>conveyor_NN1 belt_NN1 sushi_NN2 ,_, sushi-go-round_NN2</t>
  </si>
  <si>
    <t>conveyor belt sushi, sushi-go-round</t>
  </si>
  <si>
    <t>回転寿司</t>
  </si>
  <si>
    <t>I_PPIS1 have_VH0 swollen_VVN gums_NN2 ._. My_APPGE gums_NN2 are_VBR swollen_VVN ._.</t>
  </si>
  <si>
    <t>I have swollen gums. My gums are swollen.</t>
  </si>
  <si>
    <t>歯茎が腫れた。</t>
  </si>
  <si>
    <t>回転ずし</t>
  </si>
  <si>
    <t>Everything_PN1 [_( Each_DD1 item_NN1 ]_) is_VBZ 100_MC yen_NN ._.</t>
  </si>
  <si>
    <t>Everything [Each item] is 100 yen.</t>
  </si>
  <si>
    <t>100円均一</t>
  </si>
  <si>
    <t>a_AT1 certificate_NN1 for_IF driving_VVG</t>
  </si>
  <si>
    <t>a certificate for driving</t>
  </si>
  <si>
    <t>卒業証書（教習所の）</t>
  </si>
  <si>
    <t>a_AT1 driving_JJ test_NN1</t>
  </si>
  <si>
    <t>a driving test</t>
  </si>
  <si>
    <t>実技テスト（自動車の）</t>
  </si>
  <si>
    <t>Money_NN1 destroys_VVZ one_PN1 's_GE character_NN1 ._. Money_NN1 is_VBZ the_AT root_NN1 of_IO all_DB evil_JJ ._.</t>
  </si>
  <si>
    <t>Money destroys one's character. Money is the root of all evil.</t>
  </si>
  <si>
    <t>お金は人格を狂わせる。</t>
  </si>
  <si>
    <t>fiancé_NN1 ,_, fiancée_NN1</t>
  </si>
  <si>
    <t>男性がfiancé, 女性がfiancée</t>
  </si>
  <si>
    <t>婚約者</t>
  </si>
  <si>
    <t>to_TO begin_VVI with_IW</t>
  </si>
  <si>
    <t>to begin with</t>
  </si>
  <si>
    <t>そもそも</t>
  </si>
  <si>
    <t>Money_NN1 makes_VVZ the_AT  world_NN1 go_VVI round_RP ._.</t>
  </si>
  <si>
    <t>Money makes the world go round.</t>
  </si>
  <si>
    <t>物事は金に結局はつながっている。</t>
  </si>
  <si>
    <t>The_AT elite_NN1 have_VH0 all_DB  the_AT money_NN1 ._.</t>
  </si>
  <si>
    <t>The elite have all the money.</t>
  </si>
  <si>
    <t>地位の高い人は金を持っている。</t>
  </si>
  <si>
    <t>a_AT1 bribe_NN1</t>
  </si>
  <si>
    <t>a bribe</t>
  </si>
  <si>
    <t>わいろ</t>
  </si>
  <si>
    <t>trust_NN1</t>
  </si>
  <si>
    <t>trust</t>
  </si>
  <si>
    <t>信頼</t>
  </si>
  <si>
    <t>Money_NN1 ca_VM n't_XX buy_VVI a_AT1 lasting_JJ friendship_NN1 ._.</t>
  </si>
  <si>
    <t>Money can't buy a lasting friendship.</t>
  </si>
  <si>
    <t>一時的につくられた関係</t>
  </si>
  <si>
    <t>have_VH0 good_JJ self-esteem_NN1</t>
  </si>
  <si>
    <t>have good self-esteem</t>
  </si>
  <si>
    <t>自己肯定感を持つ</t>
  </si>
  <si>
    <t>an_AT1 adopted_JJ child_NN1 ,_, a_AT1 foster_JJ child_NN1</t>
  </si>
  <si>
    <t>an adopted child, a foster child</t>
  </si>
  <si>
    <t>養子</t>
  </si>
  <si>
    <t>They_PPHS2 are_VBR working_VVG reluctantly_RR ._. They_PPHS2 have_VH0 no_AT choice_NN1 but_CS to_TO work_NN1 ._.</t>
  </si>
  <si>
    <t>They are working reluctantly. They have no choice but to work.</t>
  </si>
  <si>
    <t>彼らは仕方なく働いている。</t>
  </si>
  <si>
    <t>Everyone_PN1 wants_VVZ to_TO be_VBI my_APPGE friend_NN1 ._.</t>
  </si>
  <si>
    <t>Everyone wants to be my friend.</t>
  </si>
  <si>
    <t>誰もが自分と友達になりたがる。</t>
  </si>
  <si>
    <t>When_CS the_AT money_NN1 runs_VVZ out_RP ,_, the_AT relationship_NN1 ends_NN2 ._.</t>
  </si>
  <si>
    <t>When the money runs out, the relationship ends.</t>
  </si>
  <si>
    <t>金の切れ目は縁の切れ目</t>
  </si>
  <si>
    <t>lose_VV0 money_NN1 gambling_NN1</t>
  </si>
  <si>
    <t>lose money gambling</t>
  </si>
  <si>
    <t>賭け事、かけごと</t>
  </si>
  <si>
    <t>level_NN1 of_IO happiness_NN1 ,_, quality_NN1 of_IO life_NN1</t>
  </si>
  <si>
    <t>level of happiness, quality of life</t>
  </si>
  <si>
    <t>幸福度</t>
  </si>
  <si>
    <t>a_AT1 sense_NN1 of_IO fulfillment_NN1 ,_, a_AT1 feeling_NN1 of_IO fulfillment_NN1</t>
  </si>
  <si>
    <t>a sense of fulfillment, a feeling of fulfillment</t>
  </si>
  <si>
    <t>充実感</t>
  </si>
  <si>
    <t>More_DAR money_NN1 can_VM buy_VVI more_DAR friends_NN2 and_CC lovers_NN2 ._.</t>
  </si>
  <si>
    <t>More money can buy more friends and lovers.</t>
  </si>
  <si>
    <t>お金を積めば友達や恋人も得られる。</t>
  </si>
  <si>
    <t>We_PPIS2 do_VD0 n't_XX need_VVI to_TO care_VVI for_IF cats_NN2 as_RG much_DA1 as_CSA for_IF dogs_NN2 ._. Dogs_NN2 do_VD0 n't_XX need_VVI as_RG much_DA1 care_NN1 as_CSA cats_NN2 ._.</t>
  </si>
  <si>
    <t>We don't need to care for cats as much as for dogs. Dogs don't need as much care as cats.</t>
  </si>
  <si>
    <t>ネコは犬よりあまり気にかける必要がない。</t>
  </si>
  <si>
    <t>In_II an_AT1 electronic_JJ dictionary_NN1 we_PPIS2 can_VM look_VVI up_RP synonyms_NN2 more_RGR easily_RR ,_, so_CS we_PPIS2 can_VM get_VVI to_TO know_VVI more_DAR words_NN2 than_CSN by_II using_VVG a_AT1 paper_NN1 dictionary_NN1 ._.</t>
  </si>
  <si>
    <t>In an electronic dictionary we can look up synonyms more easily, so we can get to know more words than by using a paper dictionary.</t>
  </si>
  <si>
    <t>電子辞書は類義語が見れるから単語をたくさん知ることができる。</t>
  </si>
  <si>
    <t>In_II a_AT1 paper_NN1 dictionary_NN1 we_PPIS2 can_VM get_VVI to_TO know_VVI other_JJ words_NN2 around_II the_AT word_NN1 we_PPIS2 looked_VVD up_RP ._.</t>
  </si>
  <si>
    <t>In a paper dictionary we can get to know other words around the word we looked up.</t>
  </si>
  <si>
    <t>紙の辞書では引いた単語以外以外にもまわりの他の単語を知ることができるよ。</t>
  </si>
  <si>
    <t>An_AT1 electronic_JJ dictionary_NN1 allows_VVZ us_PPIO2 to_TO look_VVI up_RP a_AT1 word_NN1 in_II a_AT1 variety_NN1 of_IO dictionaries_NN2 ._.</t>
  </si>
  <si>
    <t>An electronic dictionary allows us to look up a word in a variety of dictionaries.</t>
  </si>
  <si>
    <t>電子辞書はいろいろな種類の辞書を一つで調べることができる。</t>
  </si>
  <si>
    <t>It_PPH1 is_VBZ necessary_JJ to_TO replace_VVI batteries_NN2 in_II an_AT1 electric_JJ dictionary_NN1 ._.</t>
  </si>
  <si>
    <t>It is necessary to replace batteries in an electric dictionary.</t>
  </si>
  <si>
    <t>電子辞書は電池の入れ替えが必要である。</t>
  </si>
  <si>
    <t>A_AT1 cat_NN1 chases_VVZ a_AT1 bird_NN1 to_TO catch_VVI it_PPH1 ._.</t>
  </si>
  <si>
    <t>A cat chases a bird to catch it.</t>
  </si>
  <si>
    <t>ネコは鳥を追って捕まえる。</t>
  </si>
  <si>
    <t>trust_VV0</t>
  </si>
  <si>
    <t>Relationships_NN2 lasts_VVZ as_CS31 long_CS32 as_CS33 money_NN1 lasts_VVZ ._.</t>
  </si>
  <si>
    <t>Relationships lasts as long as money lasts.</t>
  </si>
  <si>
    <t>金は縁の切れ目</t>
  </si>
  <si>
    <t>Many_DA2 people_NN become_VV0 attached_VVN to_II their_APPGE worn_JJ out_RP paper_NN1 dictionary_NN1 ._.</t>
  </si>
  <si>
    <t>Many people become attached to their worn out paper dictionary.</t>
  </si>
  <si>
    <t>紙辞書を使い古したので愛着がわく。</t>
  </si>
  <si>
    <t>Using_VVG a_AT1 paper_NN1 dictionary_NN1 requires_VVZ more_DAR effort_NN1 ,_, so_CS it_PPH1 is_VBZ easier_JJR for_IF us_PPIO2 to_TO memorize_VVI a_AT1 word_NN1 than_CSN when_CS consulting_VVG an_AT1 electronic_JJ dictionary_NN1 ._.</t>
  </si>
  <si>
    <t>Using a paper dictionary requires more effort, so it is easier for us to memorize a word than when consulting an electronic dictionary.</t>
  </si>
  <si>
    <t>紙辞書の方が体を使うから覚えやすい。</t>
  </si>
  <si>
    <t>Electronic_JJ dictionaries_NN2 are_VBR developing_VVG ._. /_FO The_AT electronic_JJ dictionary_NN1 is_VBZ developing_VVG ._.</t>
  </si>
  <si>
    <t>Electronic dictionaries are developing. / The electronic dictionary is developing.</t>
  </si>
  <si>
    <t>電子辞書は進化する。進化している。</t>
  </si>
  <si>
    <t>An_AT1 electronic_JJ dictionary_NN1 helps_VVZ us_PPIO2 to_TO find_VVI the_AT meaning_NN1 of_IO a_AT1 word_NN1 suitable_JJ for_IF the_AT context_NN1 quickly_RR ._.</t>
  </si>
  <si>
    <t>An electronic dictionary helps us to find the meaning of a word suitable for the context quickly.</t>
  </si>
  <si>
    <t>電子辞書は文に最も合う意味がすぐ見つけられる。</t>
  </si>
  <si>
    <t>derivative_NN1</t>
  </si>
  <si>
    <t>derivative</t>
  </si>
  <si>
    <t>派生語</t>
  </si>
  <si>
    <t>We_PPIS2 can_VM mark_VVI the_AT word_NN1 and_CC tag_VVI the_AT page_NN1 in_II a_AT1 paper_NN1 dictionary_NN1 ._.</t>
  </si>
  <si>
    <t>We can mark the word and tag the page in a paper dictionary.</t>
  </si>
  <si>
    <t>紙辞書ではマークして付箋を貼れる。</t>
  </si>
  <si>
    <t>idiom_NN1</t>
  </si>
  <si>
    <t>idiom</t>
  </si>
  <si>
    <t>熟語</t>
  </si>
  <si>
    <t>You_PPY do_VD0 n't_XX need_VVI to_TO eat_VVI food_NN1 that_CST you_PPY do_VD0 n't_XX like_VVI ._. /_FO You_PPY do_VD0 n't_XX have_VHI to_TO force_VVI yourself_PPX1 to_TO eat_VVI food_NN1 that_CST you_PPY do_VD0 n't_XX like_VVI ._.</t>
  </si>
  <si>
    <t>You don't need to eat food that you don't like. / You don't have to force yourself to eat food that you don't like.</t>
  </si>
  <si>
    <t>無理に嫌いな食べものを食べる必要が無い。</t>
  </si>
  <si>
    <t>めんどくさい。</t>
  </si>
  <si>
    <t>Lunch_NN1 boxes_NN2 are_VBR bulky_JJ (_( in_II my_APPGE bag_NN1 )_) ._.</t>
  </si>
  <si>
    <t>Lunch boxes are bulky (in my bag).</t>
  </si>
  <si>
    <t>弁当箱がじゃまになる。</t>
  </si>
  <si>
    <t>I_PPIS1 'm_VBM a_AT1 cleanliness_NN1 [_( hygiene_NN1 ]_) freak_NN1 ,_, so_CS I_PPIS1 do_VD0 n't_XX like_VVI to_TO eat_VVI meals_NN2 cooked_VVN by_II others_NN2 ._.</t>
  </si>
  <si>
    <t>I'm a cleanliness [hygiene] freak, so I don't like to eat meals cooked by others.</t>
  </si>
  <si>
    <t>けっぺき症なので、他人の作ったごはんは食べたくない。</t>
  </si>
  <si>
    <t>a_AT1 container_NN1 that_CST keeps_VVZ soup_NN1 warm_JJ</t>
  </si>
  <si>
    <t>a container that keeps soup warm</t>
  </si>
  <si>
    <t>スープを温かいまま保つことができる容器の名称。</t>
  </si>
  <si>
    <t>There_EX is_VBZ a_AT1 lunch_NN1 box_NN1 that_CST keeps_VVZ food_NN1 warm_JJ ._.</t>
  </si>
  <si>
    <t>There is a lunch box that keeps food warm.</t>
  </si>
  <si>
    <t>温かいものをキープできる弁当箱がある。</t>
  </si>
  <si>
    <t>Eating_VVG school_NN1 lunch_NN1 together_RL is_VBZ useful_JJ for_IF classroom_NN1 management_NN1 ._.</t>
  </si>
  <si>
    <t>Eating school lunch together is useful for classroom management.</t>
  </si>
  <si>
    <t>学級経営に役立つ（いっしょに同じ給食を食べることによって）</t>
  </si>
  <si>
    <t>school_NN1 lunch_NN1 fee_NN1 ,_, school_NN1 lunch_NN1 money_NN1</t>
  </si>
  <si>
    <t>school lunch fee, school lunch money</t>
  </si>
  <si>
    <t>School_NN1lunches_NN2 are_VBR a_AT1 great_JJ help_NN1 to_II mothers_NN2 ._.</t>
  </si>
  <si>
    <t>School lunches are a great help to mothers.</t>
  </si>
  <si>
    <t>school lunchの方が母さんにやさしい</t>
  </si>
  <si>
    <t>nutrition_NN1</t>
  </si>
  <si>
    <t>nutrition</t>
  </si>
  <si>
    <t>栄養</t>
  </si>
  <si>
    <t>nutritionist_NN1</t>
  </si>
  <si>
    <t>nutritionist</t>
  </si>
  <si>
    <t>栄養士</t>
  </si>
  <si>
    <t>Non-payment_NN1 of_IO school_NN1 lunch_NN1 fees_NN2</t>
  </si>
  <si>
    <t>Non-payment of school lunch fees</t>
  </si>
  <si>
    <t>給食費の滞納</t>
  </si>
  <si>
    <t>frozen_JJ food_NN1 [_( meal_NN1 ]_)</t>
  </si>
  <si>
    <t>frozen food [meal]</t>
  </si>
  <si>
    <t>冷凍食品</t>
  </si>
  <si>
    <t>Even_CS21 if_CS22 students_NN2 have_VH0 to_TO take_VVI their_APPGE lunch_NN1 boxes_NN2 to_II school_NN1 ,_, some_DD may_VM not_XX be_VBI able_JK to_TO ._.</t>
  </si>
  <si>
    <t>Even if students have to take their lunch boxes to school, some may not be able to.</t>
  </si>
  <si>
    <t>box lunchesを持ってくってなったら、持ってこれない家庭もいるかもね。</t>
  </si>
  <si>
    <t>School_NN1 lunch_NN1 is_VBZ nutritious_JJ ._.</t>
  </si>
  <si>
    <t>School lunch is nutritious.</t>
  </si>
  <si>
    <t>school lunchesは栄養があるね。</t>
  </si>
  <si>
    <t>overweight_JJ students_NN2</t>
  </si>
  <si>
    <t>overweight students</t>
  </si>
  <si>
    <t>太った生徒</t>
  </si>
  <si>
    <t>You_PPY ca_VM n't_XX get_VVI good_JJ [_( proper_JJ ]_) nutrition_NN1 ._. /_FO Eating_NN1 lunch_NN1 from_II home_NN1 can_VM lead_VVI to_II poor_JJ nutrition_NN1 ._.</t>
  </si>
  <si>
    <t>You can't get good [proper] nutrition. / Eating lunch from home can lead to poor nutrition.</t>
  </si>
  <si>
    <t>栄養が偏る</t>
  </si>
  <si>
    <t>Some_DD students_NN2 may_VM feel_VVI ashamed_JJ if_CS they_PPHS2 can_VM not_XX bring_VVI lunch_NN1 from_II home_NN1 ._.</t>
  </si>
  <si>
    <t>Some students may feel ashamed if they cannot bring lunch from home.</t>
  </si>
  <si>
    <t>肩身の狭い思いをする</t>
  </si>
  <si>
    <t>In_II that_DD1 sense_NN1 ,_, /_FO In_II that_DD1 respect_NN1 ,_, /_FO Considering_CS21 that_CS22 ,_, /_FO With_IW that_DD1 in_II mind_NN1 ,_,</t>
  </si>
  <si>
    <t>In that sense, / In that respect, / Considering that, / With that in mind,</t>
  </si>
  <si>
    <t>その面では</t>
  </si>
  <si>
    <t>Bringing_VVG a_AT1 lunch_NN1 box_NN1 to_II school_NN1 and_CC taking_VVG it_PPH1 back_RP home_RL is_VBZ bothersome_JJ /_FO not_XX easy_JJ  /_FO takes_VVZ time_NNT1 and_CC effort_NN1 ._.</t>
  </si>
  <si>
    <t>Bringing a lunch box to school and taking it back home is bothersome / not easy / takes time and effort.</t>
  </si>
  <si>
    <t>お弁当箱を持ってくる、持って帰るのはめんどくさい。大変、てまがかかる。</t>
  </si>
  <si>
    <t>The_AT contents_NN2 of_IO a_AT1 school_NN1 lunchbox_NN1 shows_VVZ the_AT different_JJ social_JJ class_NN1 of_IO each_DD1 child_NN1 ._.</t>
  </si>
  <si>
    <t>The contents of a school lunchbox shows the different social class of each child.</t>
  </si>
  <si>
    <t>お弁当の中身によって個人差が出てしまう。</t>
  </si>
  <si>
    <t>forget_VV0 to_TO bring_VVI lunch_NN1 /_FO forget_VV0 my_APPGE lunch_NN1 box_NN1</t>
  </si>
  <si>
    <t>forget to bring lunch / forget my lunch box</t>
  </si>
  <si>
    <t>弁当を忘れる</t>
  </si>
  <si>
    <t>Bringing_VVG a_AT1 lunch_NN1 box_NN1 is_VBZ troublesome_JJ [_( a_AT1 nuisance_NN1 ]_) ._.</t>
  </si>
  <si>
    <t>Bringing a lunch box is troublesome [a nuisance].</t>
  </si>
  <si>
    <t>School_NN1 lunches_NN2 relieve_VV0 us_PPIO2 of_IO the_AT burden_NN1 of_IO preparing_VVG [_( making_VVG ]_) our_APPGE own_DA lunches_NN2 ._.</t>
  </si>
  <si>
    <t>School lunches relieve us of the burden of preparing [making] our own lunches.</t>
  </si>
  <si>
    <t>負担を減らすことができる。</t>
  </si>
  <si>
    <t>In_BCL21 order_BCL22 for_IF us_PPIO2 to_TO grow_VVI and_CC develop_VVI ,_, we_PPIS2 need_VV0 to_TO create_VVI an_AT1 enviroment_NN1 in_II tune_NN1 with_IW nature_NN1 ._.</t>
  </si>
  <si>
    <t>In order for us to grow and develop, we need to create an environment in tune with nature.</t>
  </si>
  <si>
    <t>人間が成長するには、自然と共に成長できる環境が必要</t>
  </si>
  <si>
    <t>go_VV0 out_RP for_IF a_AT1 drink_NN1</t>
  </si>
  <si>
    <t>go out for a drink</t>
  </si>
  <si>
    <t>飲みに行く</t>
  </si>
  <si>
    <t>deposit_NN1 money_NN1 /_FO save_VV0 money_NN1</t>
  </si>
  <si>
    <t>deposit money / save money</t>
  </si>
  <si>
    <t>貯金する</t>
  </si>
  <si>
    <t>High_JJ academic_JJ level_NN1 /_FO High_JJ academic_JJ standards_NN2</t>
  </si>
  <si>
    <t>High academic level / High academic standards</t>
  </si>
  <si>
    <t>学力水準が高い</t>
  </si>
  <si>
    <t>pay_VV0 monthly_RR rent_VV0</t>
  </si>
  <si>
    <t>pay monthly rent</t>
  </si>
  <si>
    <t>家賃、家賃を払う</t>
  </si>
  <si>
    <t>The_AT physical_JJ strength_NN1 levels_NN2 of_IO the_AT students_NN2 where_RRQ I_PPIS1 live_VV0 are_VBR the_AT highest_JJT in_II the_AT country_NN1 ._.</t>
  </si>
  <si>
    <t>The physical strength levels of the students where I live are the highest in the country.</t>
  </si>
  <si>
    <t>私の住んでいる所（県）は、体力（運動神経）が全国で一番だ。</t>
  </si>
  <si>
    <t>No_AT countryside_NN1 ,_, no_AT city_NN1 ._. /_FO If_CS there_EX is_VBZ no_AT countryside_NN1 ,_, there_EX is_VBZ no_AT city_NN1 ._. /_FO Cities_NN2 can_VM not_XX exist_VVI without_IW the_AT countryside_NN1 ._.</t>
  </si>
  <si>
    <t>No countryside , no city. / If there is no countryside , there is no city. / Cities cannot exist without the countryside.</t>
  </si>
  <si>
    <t>田舎がなけれな、都会はない。</t>
  </si>
  <si>
    <t>We_PPIS2 are_VBR getting_VVG along_RP well_RR ._. /_FO We_PPIS2 have_VH0 a_AT1 close_JJ relationship_NN1 ._.</t>
  </si>
  <si>
    <t>We are getting along well. / We have a close relationship.</t>
  </si>
  <si>
    <t>人間関係が良い、近い。</t>
  </si>
  <si>
    <t>Each_DD1 person_NN1 has_VHZ a_AT1 car_NN1 ._.</t>
  </si>
  <si>
    <t>Each person has a car.</t>
  </si>
  <si>
    <t>一人一台車を持っている。</t>
  </si>
  <si>
    <t>City_NN1 people_NN [_( dwellers_NN2 ]_) can_VM (_( better_RRR )_) understand_VV0 [_( appreciate_VV0 ]_) the_AT price_NN1 of_IO a_AT1 thing_NN1 in_II31 relation_II32 to_II33 its_APPGE value_NN1 ._.</t>
  </si>
  <si>
    <t>City people [dwellers] can (better) understand [appreciate] the price of a thing in relation to its value.</t>
  </si>
  <si>
    <t>都会の人はその値段に相当する価値を理解することができる。</t>
  </si>
  <si>
    <t>educational_JJ system_NN1</t>
  </si>
  <si>
    <t>educational system</t>
  </si>
  <si>
    <t>教育制度</t>
  </si>
  <si>
    <t>minimum_NN1 wage_NN1</t>
  </si>
  <si>
    <t>minimum wage</t>
  </si>
  <si>
    <t>最低賃金</t>
  </si>
  <si>
    <t>Medical_JJ technology_NN1 is_VBZ developing_VVG ._. /_FO Medical_JJ technology_NN1 is_VBZ advancing_JJ ._.</t>
  </si>
  <si>
    <t>Medical technology is developing. / Medical technology is advancing.</t>
  </si>
  <si>
    <t>医療技術が発達している</t>
  </si>
  <si>
    <t>high_JJ standard_NN1 of_IO education_NN1</t>
  </si>
  <si>
    <t>high standard of education</t>
  </si>
  <si>
    <t>高いレベルの教育</t>
  </si>
  <si>
    <t>I_PPIS1 could_VM n't_XX expand_VVI on_II the_AT topic_NN1 ._.</t>
  </si>
  <si>
    <t>I couldn't expand on the topic.</t>
  </si>
  <si>
    <t>話の内容をふくらませることができなかった。</t>
  </si>
  <si>
    <t>the_AT explanation_NN1 [_( description_NN1 ]_) of_IO a_AT1 famous_JJ tree_NN1 in_II Hawaii_NP1</t>
  </si>
  <si>
    <t>the explanation [description] of a famous tree in Hawaii</t>
  </si>
  <si>
    <t>ハワイで有名な木の説明</t>
  </si>
  <si>
    <t>When_RRQ I_PPIS1 went_VVD there_RL ,_, it_PPH1 was_VBDZ snowing_VVG ._.</t>
  </si>
  <si>
    <t>When I went there, it was snowing.</t>
  </si>
  <si>
    <t>そこに行った時は雪が降っていた。</t>
  </si>
  <si>
    <t>main_JJ store_NN1</t>
  </si>
  <si>
    <t>main store</t>
  </si>
  <si>
    <t>本店</t>
  </si>
  <si>
    <t>put_VVD on_RP a_AT1 disposable_JJ heating_NN1 pad_NN1</t>
  </si>
  <si>
    <t>put on a disposable heating pad</t>
  </si>
  <si>
    <t>カイロを貼る</t>
  </si>
  <si>
    <t>ride_NN1 [_( go_VV0 on_RP ]_) a_AT1 roller_NN1 coaster_NN1</t>
  </si>
  <si>
    <t>ride [go on] a roller coaster</t>
  </si>
  <si>
    <t>What_DDQ was_VBDZ your_APPGE temperature_NN1 ?_? /_FO How_RGQ high_JJ was_VBDZ your_APPGE fever_NN1 ?_?</t>
  </si>
  <si>
    <t>What was your temperature? / How high was your fever?</t>
  </si>
  <si>
    <t>何度の熱でた？</t>
  </si>
  <si>
    <t>He_PPHS1 has_VHZ three_MC biological_JJ children_NN2 ._. /_FO He_PPHS1 has_VHZ three_MC children_NN2 who_PNQS are_VBR blood_NN1 related_VVD ._.</t>
  </si>
  <si>
    <t>He has three biological children. / He has three children who are blood related.</t>
  </si>
  <si>
    <t>血縁関係のある子どもが3人いる。</t>
  </si>
  <si>
    <t>The_AT leaves_NN2 are_VBR changing_JJ color_NN1 ._.</t>
  </si>
  <si>
    <t>The leaves are changing color.</t>
  </si>
  <si>
    <t>紅葉（している）</t>
  </si>
  <si>
    <t>Where_CS in_II Korea_NP1 was_VBDZ your_APPGE base_NN1 ?_?</t>
  </si>
  <si>
    <t>Where in Korea was your base?</t>
  </si>
  <si>
    <t>どこを拠点にしたの？（韓国の）</t>
  </si>
  <si>
    <t>paste_VV0</t>
  </si>
  <si>
    <t>paste</t>
  </si>
  <si>
    <t>貼る</t>
  </si>
  <si>
    <t>the_AT center_NN1 of_IO Kanagawa_NP1 Prefecture_NP1</t>
  </si>
  <si>
    <t>the center of Kanagawa Prefecture</t>
  </si>
  <si>
    <t>神奈川県の中心、～の県の中心</t>
  </si>
  <si>
    <t>I/It_FU was_VBDZ cold_JJ ,_, but_CCB I_PPIS1 went_VVD in_II the_AT sea_NN1 only_RR for_IF a_AT1 short_JJ time_NNT1 ._.</t>
  </si>
  <si>
    <t>I/It was cold, but I went in the sea only for a short time.</t>
  </si>
  <si>
    <t>寒かったけど少しだけ海に入りました。</t>
  </si>
  <si>
    <t>Who_PNQS played_VVD (_( against_II )_) who_PNQS ?_?</t>
  </si>
  <si>
    <t>Who played (against) who?</t>
  </si>
  <si>
    <t>どことどこの試合だったんですか？</t>
  </si>
  <si>
    <t>the_AT latest_JJT</t>
  </si>
  <si>
    <t>the latest</t>
  </si>
  <si>
    <t>最新の</t>
  </si>
  <si>
    <t xml:space="preserve"> I_PPIS1 went_VVD to_II a_AT1 caf_NN1 run_VVN by_II a_AT1 famous_JJ person_NN1 and_CC got_VVD his/her_APPGE autograph_NN1 ._.</t>
  </si>
  <si>
    <t>I went to a café run by a famous person and got his/her autograph.</t>
  </si>
  <si>
    <t>アイドルのカフェへ行き、色紙があたった。</t>
  </si>
  <si>
    <t>Money_NN1 always_RR moves_VVZ around_II the_AT world_NN1 ,_, but_CCB it_PPH1 
never_RR comes_VVZ to_II me._NNU /_FO While_CS money_NN1 always_RR moves_VVZ 
around_II the_AT world_NN1 ,_, it_PPH1 never_RR comes_VVZ to_II me_PPIO1 ._.</t>
  </si>
  <si>
    <t>Money always moves around the world, but it never comes to me. / While money always moves around the world, it never comes to me.</t>
  </si>
  <si>
    <t>お金は常に世の中を動き回っているのに私のところには来ない。</t>
  </si>
  <si>
    <t>I_PPIS1 do_VD0 n't_XX have_VHI any_DD money_NN1 ._. 
/_FO I_PPIS1 'm_VBM broke_JJ ._.</t>
  </si>
  <si>
    <t>I don't have any money. / I'm broke.</t>
  </si>
  <si>
    <t>金欠。</t>
  </si>
  <si>
    <t>chain_NN1 saw_NN1 /_FO chainsaw_NN1　</t>
  </si>
  <si>
    <t>chain saw/chainsaw</t>
  </si>
  <si>
    <t>チェーンソー</t>
  </si>
  <si>
    <t>lively_JJ</t>
  </si>
  <si>
    <t>lively</t>
  </si>
  <si>
    <t>にぎやかー</t>
  </si>
  <si>
    <t>students_NN2 who_PNQS learn_VV0 actively_RR from_II their_APPGE teachers_NN2</t>
  </si>
  <si>
    <t>students who learn actively from their teachers</t>
  </si>
  <si>
    <t>自分から教師に積極的に学ぶ生徒</t>
  </si>
  <si>
    <t>an_AT1 unmotivated_JJ student_NN1 who_PNQS does_VDZ n't_XX study_VVI [_( learn_VV0 ]_)</t>
  </si>
  <si>
    <t>an unmotivated student who doesn't study [learn]</t>
  </si>
  <si>
    <t>やる気がなく、学ばない生徒</t>
  </si>
  <si>
    <t>a_AT1 crowd_NN1 of_IO people_NN</t>
  </si>
  <si>
    <t>a crowd of people</t>
  </si>
  <si>
    <t>人混み</t>
  </si>
  <si>
    <t>I_PPIS1 cut_VV0 the_AT board_NN1 with_IW a_AT1 saw_NN1 ._.</t>
  </si>
  <si>
    <t>I cut the board with a saw.</t>
  </si>
  <si>
    <t>のこぎり</t>
  </si>
  <si>
    <t>If_CS I_PPIS1 were_VBDR a_AT1 millionaire/had_FU money/were_FU rich_JJ ,_, I_PPIS1 would_VM treat_VVI all_DB my_APPGE classmates_NN2 to_II yakiniku_NN1 [_( Korean_JJ barbecue_NN1 ]_) ._.</t>
  </si>
  <si>
    <t>If I were a millionaire/had money/were rich, I would treat all my classmates to yakiniku [Korean barbecue].</t>
  </si>
  <si>
    <t>もし大金持ちだったら、焼肉をクラスみんなにおごる。</t>
  </si>
  <si>
    <t>I_PPIS1 came_VVD here_RL via_II Osaka_NP1 ._.</t>
  </si>
  <si>
    <t>I came here via Osaka.</t>
  </si>
  <si>
    <t>経由してきた。大阪経由できた。</t>
  </si>
  <si>
    <t>Japan_NP1 won_VVD the_AT World_NN1 Cup_NN1 ._.</t>
  </si>
  <si>
    <t>Japan won the World Cup.</t>
  </si>
  <si>
    <t>ワールドカップで勝った。</t>
  </si>
  <si>
    <t>Two_MC teams_NN2 had_VHD a_AT1 close_JJ basketball_NN1 game_NN1 [_( match_NN1 ]_) ._. /_FO It_PPH1 was_VBDZ a_AT1 very_RG close_JJ basketball_NN1 match_NN1 ._.</t>
  </si>
  <si>
    <t>Two teams had a close basketball game [match]. / It was a very close basketball match.</t>
  </si>
  <si>
    <t>バスケットボールで2チームが接戦だった。</t>
  </si>
  <si>
    <t>My_APPGE basketball_NN1 skills_NN2 are_VBR similar_JJ to_II one_MC1 of_IO the_AT players_NN2 I_PPIS1 support_VV0 ._.</t>
  </si>
  <si>
    <t>My basketball skills are similar to one of the players I support.</t>
  </si>
  <si>
    <t>バスケットボールで自分のスタイルが応援している選手の一人と似ている。</t>
  </si>
  <si>
    <t>I_PPIS1 just_RR wanted_VVD to_TO begin_VVI ._. /_FO I_ZZ1 began_VVD for_IF no_AT particular_JJ reason_NN1 ._. /_FO I_ZZ1 started_VVD without_IW any_DD reason_NN1 ._.</t>
  </si>
  <si>
    <t>I just wanted to begin. / I began for no particular reason. / I started without any reason.</t>
  </si>
  <si>
    <t>なんとなく始めた。</t>
  </si>
  <si>
    <t>He_PPHS1 is_VBZ a_RR21 little_RR22 careless_JJ ._.</t>
  </si>
  <si>
    <t>He is a little careless.</t>
  </si>
  <si>
    <t>ちょっとぬけてる</t>
  </si>
  <si>
    <t>He_PPHS1 is_VBZ good_JJ at_II mimicking_VVG ._.</t>
  </si>
  <si>
    <t>He is good at mimicking ～.</t>
  </si>
  <si>
    <t>～のモノマネ上手</t>
  </si>
  <si>
    <t xml:space="preserve">What_DDQ 's_VBZ the_AT relationship_NN1 between_II you_PPY and_CC him_PPHO1 ?_? 
</t>
  </si>
  <si>
    <t>What’s the relationship between you and him?</t>
  </si>
  <si>
    <t>彼とはどんな関係？</t>
  </si>
  <si>
    <t>for_CS his_APPGE age_NN1</t>
  </si>
  <si>
    <t>for his age</t>
  </si>
  <si>
    <t>年の割には</t>
  </si>
  <si>
    <t>I_PPIS1 feel_VV0 calm_NN1 ._. /_FO I_ZZ1 feel_VV0 relaxed_JJ ._. /_FO It_PPH1 calms_VVZ me_PPIO1 down_RP ._.</t>
  </si>
  <si>
    <t>I feel calm. / I feel relaxed. / It calms me down.</t>
  </si>
  <si>
    <t>癒される</t>
  </si>
  <si>
    <t>put_VV0 up_RP a_AT1 tent_NN1</t>
  </si>
  <si>
    <t>put up a tent</t>
  </si>
  <si>
    <t>テントを立てる</t>
  </si>
  <si>
    <t>She_PPHS1 speaks_VVZ (_( both_RR )_) English_NN1 and_CC Japanese_NN1 ._.</t>
  </si>
  <si>
    <t>She speaks (both) English and Japanese.</t>
  </si>
  <si>
    <t>彼女は英語と日本語を混ぜて喋る人です。</t>
  </si>
  <si>
    <t>messy_JJ hair_NN1 /_FO Your_APPGE hair_NN1 is_VBZ messy_JJ /_FO dishevelled_JJ 
hair_NN1 /_FO unkempt_JJ hair_NN1</t>
  </si>
  <si>
    <t>messy hair / Your hair is messy / dishevelled hair / unkempt hair</t>
  </si>
  <si>
    <t>もしゃもしゃヘア</t>
  </si>
  <si>
    <t>He_PPHS1 lightens_VVZ up_RP the_AT atmosphere_NN1 of_IO the_AT class_NN1 ._.</t>
  </si>
  <si>
    <t>He lightens up the atmosphere of the class.</t>
  </si>
  <si>
    <t>クラスをなごます（和ます）。</t>
  </si>
  <si>
    <t>He_PPHS1 appears_VVZ in_II the_AT comedy_NN1 show_NN1 ._. He_PPHS1 is_VBZ one_MC1 of_IO the_AT pair_NN ._.  /_FO He_PPHS1 is_VBZ a_AT1 comedy_NN1 partner_NN1 ._.</t>
  </si>
  <si>
    <t>He appears in the comedy show. He is one of the pair. / He is a comedy partner.</t>
  </si>
  <si>
    <t>コメディーに出演している。彼はコンビ（二人組）である。</t>
  </si>
  <si>
    <t>He_PPHS1 's_VBZ bald_JJ ._.</t>
  </si>
  <si>
    <t>He's bald.</t>
  </si>
  <si>
    <t>彼は髪の毛がありません。</t>
  </si>
  <si>
    <t>the_AT person_NN1 in_II31 front_II32 of_II33 me_PPIO1</t>
  </si>
  <si>
    <t>the person in front of me</t>
  </si>
  <si>
    <t>私の前にいる人です。</t>
  </si>
  <si>
    <t>new_JJ record_NN1 for_IF a_AT1 single_JJ stage_NN1 of_IO a_AT1 relay_NN1 
race_NN1</t>
  </si>
  <si>
    <t>new record for a single stage of a relay race</t>
  </si>
  <si>
    <t>区間新</t>
  </si>
  <si>
    <t>He_PPHS1could_VM break_VVI the_AT record_NN1 ._.</t>
  </si>
  <si>
    <t>He could break the record.</t>
  </si>
  <si>
    <t>記録を塗り替えた</t>
  </si>
  <si>
    <t>Japanese_JJ traditional_JJ soup_NN1 dish_NN1 for_IF New_JJ Years_NNT2 day_NNT1</t>
  </si>
  <si>
    <t>Japanese traditional soup dish for New Year’s day</t>
  </si>
  <si>
    <t>お雑煮</t>
  </si>
  <si>
    <t>I_PPIS1 rearranged_VVD my_APPGE room_NN1 ._.</t>
  </si>
  <si>
    <t>I rearranged my room.</t>
  </si>
  <si>
    <t>部屋の模様替えをした。</t>
  </si>
  <si>
    <t>I_PPIS1 had_VHD a_AT1 quarrel_NN1 and_CC took_VVD my_APPGE anger_NN1 out_RP on_II things_NN2 ._.</t>
  </si>
  <si>
    <t>I had a quarrel and took my anger out on things.</t>
  </si>
  <si>
    <t>（けんかして）物にあたった。</t>
  </si>
  <si>
    <t>responsible_JJ position_NN1</t>
  </si>
  <si>
    <t>responsible position</t>
  </si>
  <si>
    <t>役員</t>
  </si>
  <si>
    <t>Until_II what_DDQ time_NNT1 were_VBDR you_PPY up_RP ?_? /_FO What_DDQ time_NNT1 did_VDD you_PPY go_VVI to_II bed_NN1 last_MD night_NNT1 ?_?</t>
  </si>
  <si>
    <t>Until what time were you up? / What time did you go to bed last night?</t>
  </si>
  <si>
    <t>何時まで起きていましたか。</t>
  </si>
  <si>
    <t>a_AT1 big_JJ strike_NN1</t>
  </si>
  <si>
    <t>a big strike</t>
  </si>
  <si>
    <t>大規模ストライキ</t>
  </si>
  <si>
    <t>a_AT1 funeral_NN1</t>
  </si>
  <si>
    <t>a funeral</t>
  </si>
  <si>
    <t>お葬式</t>
  </si>
  <si>
    <t xml:space="preserve"> (_( While_CS I_PPIS1 was_VBDZ )_) on_II my_APPGE way_NN1 to_II the_AT concert_NN1 ,_, I_PPIS1 ate/stopped_VVD to_TO have_VHI some_DD delicious_JJ Chinese_JJ food_NN1 in_II Yokohama_NP1 Chinatown_NP1 ._.</t>
  </si>
  <si>
    <t>(While I was) on my way to the concert, I ate/stopped to have some delicious Chinese food in Yokohama Chinatown.</t>
  </si>
  <si>
    <t>ついでに</t>
  </si>
  <si>
    <t>I_PPIS1 took_VVD a_AT1 foot_NN1 bath_NN1 ._.</t>
  </si>
  <si>
    <t>I took a foot bath.</t>
  </si>
  <si>
    <t>足湯</t>
  </si>
  <si>
    <t>my_APPGE cousin_NN1 's_GE children_NN2</t>
  </si>
  <si>
    <t>my cousin's children</t>
  </si>
  <si>
    <t>いとこの子ども</t>
  </si>
  <si>
    <t>When_CS it_PPH1 was_VBDZ [_( became_VVD ]_) twelve_MC o'clock_RA ,_,</t>
  </si>
  <si>
    <t>When it was [became] twelve o'clock,</t>
  </si>
  <si>
    <t>12時になったとき</t>
  </si>
  <si>
    <t>a_AT1 graduation_NN1 thesis_NN1</t>
  </si>
  <si>
    <t>a graduation thesis</t>
  </si>
  <si>
    <t>卒論、卒業論文</t>
  </si>
  <si>
    <t>the_AT sunrise_NN1 on_II New_JJ Year_NNT1 's_GE Day_NNT1</t>
  </si>
  <si>
    <t>the sunrise on New Year's Day</t>
  </si>
  <si>
    <t>a_AT1 brother-in-law_NN1 ,_, a_AT1 sister-in-law_NN1</t>
  </si>
  <si>
    <t>a brother-in-law, a sister-in-law</t>
  </si>
  <si>
    <t>義理の兄弟、姉妹</t>
  </si>
  <si>
    <t>mashed_VVN sweet_JJ potatoes_NN2 with_IW sweetened_JJ chestnuts_NN2</t>
  </si>
  <si>
    <t>mashed sweet potatoes with sweetened chestnuts</t>
  </si>
  <si>
    <t>栗きんとん</t>
  </si>
  <si>
    <t>Great_JJ blessing_NN1 ,_, Middle_JJ blessing_NN1 ,_, Small_NP1 blessing_NN1</t>
  </si>
  <si>
    <t>Great blessing (大吉), Middle blessing (中吉), Small blessing (小吉)</t>
  </si>
  <si>
    <t>中吉</t>
  </si>
  <si>
    <t>卒業論文</t>
  </si>
  <si>
    <t>Tablet_NN1 learning_VVG</t>
  </si>
  <si>
    <t>Tablet learning</t>
  </si>
  <si>
    <t>タブレット学習</t>
  </si>
  <si>
    <t>digital_JJ textbook_NN1</t>
  </si>
  <si>
    <t>digital textbook</t>
  </si>
  <si>
    <t>デジタル教科書</t>
  </si>
  <si>
    <t>I_PPIS1 'm_VBM addicted_VVN to_II a_AT1 board_NN1 game_NN1 ._.</t>
  </si>
  <si>
    <t>I'm addicted to a board game.</t>
  </si>
  <si>
    <t>ボードゲームにはまっている。</t>
  </si>
  <si>
    <t>I_PPIS1 was_VBDZ surprised_JJ to_TO know_VVI that_CST there_EX was_VBDZ less_DAR snow_NN1 than_CSN usual_JJ ._.</t>
  </si>
  <si>
    <t>I was surprised to know that there was less snow than usual.</t>
  </si>
  <si>
    <t>いつもより雪が降っていなくて驚いた。</t>
  </si>
  <si>
    <t>draw_VV0 a_AT1 fortune_NN1 slip_NN1</t>
  </si>
  <si>
    <t>draw a fortune slip</t>
  </si>
  <si>
    <t>Why_RRQ did_VDD you_PPY think_VVI so_RR ?_?</t>
  </si>
  <si>
    <t>Why did you think so?</t>
  </si>
  <si>
    <t>なんで～と思ったのですか？</t>
  </si>
  <si>
    <t>I_PPIS1 witnessed_VVD the_AT feeding_NN1 of_IO a_AT1 whale_NN1 shark_NN1 ._.</t>
  </si>
  <si>
    <t>I witnessed the feeding of a whale shark.</t>
  </si>
  <si>
    <t>ジンベエザメのエサやり。</t>
  </si>
  <si>
    <t>It_PPH1 is_VBZ difficult_JJ to_TO think_VVI about_II the_AT contents_NN2 of_IO the_AT topic_NN1 not_XX only_RR in_II English_JJ but_CCB also_RR in_II Japanese_NN1 ._.</t>
  </si>
  <si>
    <t>It is difficult to think about the contents of the topic not only in English but also in Japanese.</t>
  </si>
  <si>
    <t>お題に対して話す内容（英語だけでなく日本語でも）を考えることが難しかった。</t>
  </si>
  <si>
    <t>I_PPIS1 spend_VV0 time_NNT1 thinking_VVG about_II the_AT importance_NN1 of_IO time_NNT1 ._.</t>
  </si>
  <si>
    <t>I spend time thinking about the importance of time.</t>
  </si>
  <si>
    <t>時間を大切にしながら過ごす。</t>
  </si>
  <si>
    <t>I_PPIS1 have_VH0 to_TO work_VVI as_II a_AT1 teacher_NN1 in_II cram_NN1school_NN1 ._.</t>
  </si>
  <si>
    <t>I have to work as a teacher in cram school.</t>
  </si>
  <si>
    <t>4月からは塾講師として働かなければならない。</t>
  </si>
  <si>
    <t>The_AT imperial_JJ family_NN1 are_VBR allowed_VVN to_TO see_VVI it_PPH1 ._.</t>
  </si>
  <si>
    <t>The imperial family are allowed to see it.</t>
  </si>
  <si>
    <t>皇室で見ることを許可されてる。</t>
  </si>
  <si>
    <t>This_DD1 venue_NN1 has_VHZ a_AT1 capacity_NN1 of_IO only_RR 600_MC people_NN ._.</t>
  </si>
  <si>
    <t>This venue has a capacity of only 600 people.</t>
  </si>
  <si>
    <t>この会場では600人のお客さんしかはいらない。</t>
  </si>
  <si>
    <t>I_PPIS1 stayed_VVD at_II my_APPGE parents_NN2 '_GE house_NN1 from_II December_NPM1 25_MC to_II January_NPM1 15_MC ._.</t>
  </si>
  <si>
    <t>I stayed at my parents' house from December 25 to January 15.</t>
  </si>
  <si>
    <t>〇日から〇日まで実家にいた。</t>
  </si>
  <si>
    <t>I_PPIS1 almost_RR drowned_VVD (_( in_II a_AT1 pool_NN1 )_) ._.</t>
  </si>
  <si>
    <t>I almost drowned (in a pool).</t>
  </si>
  <si>
    <t>おぼれそうになった。</t>
  </si>
  <si>
    <t>I_PPIS1 was_VBDZ selected_VVN as_II a_AT1 relay_NN1 runner_NN1 from_II primary_JJ school_NN1 to_II high_JJ school_NN1 ._.</t>
  </si>
  <si>
    <t>I was selected as a relay runner from primary school to high school.</t>
  </si>
  <si>
    <t>小学生から高校生までリレーの選手に選ばれた。</t>
  </si>
  <si>
    <t>Do_VD0 you_PPY work_VVI in_II sales_NN ?_? What_DDQ is_VBZ your_APPGE position_NN1 ?_?</t>
  </si>
  <si>
    <t>Do you work in sales? What is your position?</t>
  </si>
  <si>
    <t>営業職ですか？何の職ですか？</t>
  </si>
  <si>
    <t>This_DD1 is_VBZ a_AT1 story_NN1 to_TO solve_VVI any_DD problem_NN1 in_II the_AT world_NN1 ._. /_FO to_TO solve_VVI every_AT1 problem_NN1</t>
  </si>
  <si>
    <t>This is a story to solve any problem in the world. / to solve every problem</t>
  </si>
  <si>
    <t>世界のあらゆる問題を解決する物語。</t>
  </si>
  <si>
    <t>I_PPIS1 have_VH0 nothing_PN1 in_RR21 particular_RR22 ._.</t>
  </si>
  <si>
    <t>I have nothing in particular.</t>
  </si>
  <si>
    <t>特に無し。</t>
  </si>
  <si>
    <t>Scores_NN2 are_VBR added_VVN one_PN1 after_II another_DD1 ._.</t>
  </si>
  <si>
    <t>Scores are added one after another.</t>
  </si>
  <si>
    <t>次から次へと得点が入る。</t>
  </si>
  <si>
    <t>What_DDQ are_VBR the_AT ingredients_NN2 of_IO kimchi_NN2 ?_?</t>
  </si>
  <si>
    <t>What are the ingredients of kimchi?</t>
  </si>
  <si>
    <t>キムチの原材料は何ですか？</t>
  </si>
  <si>
    <t>I_PPIS1 think_VV0 about_II what_DDQ are_VBR good_JJ things_NN2 for_IF children_NN2 ._.</t>
  </si>
  <si>
    <t>I think about what are good things for children.</t>
  </si>
  <si>
    <t>何が子供にとって良いのか教師として考える。</t>
  </si>
  <si>
    <t>ponzu_NN1 sauce_NN1</t>
  </si>
  <si>
    <t>ponzu sauce</t>
  </si>
  <si>
    <t>ポン酢</t>
  </si>
  <si>
    <t>a_AT1 teacher_NN1 in_II31 charge_II32 of_II33 a_AT1 baseball_NN1 team_NN1 at_II school_NN1 /_FO an_AT1 adviser_NN1 of_IO a_AT1 baseball_NN1 team_NN1</t>
  </si>
  <si>
    <t>a teacher in charge of a baseball team at school / an adviser of a baseball team</t>
  </si>
  <si>
    <t>野球チームの顧問</t>
  </si>
  <si>
    <t xml:space="preserve"> (_( strawberry_NN1 )_) sponge_VV0 cake_NN1</t>
  </si>
  <si>
    <t>(strawberry) sponge cake</t>
  </si>
  <si>
    <t>ショートケーキ</t>
  </si>
  <si>
    <t>living_NN1 expenses_NN2</t>
  </si>
  <si>
    <t>living expenses</t>
  </si>
  <si>
    <t>生活費</t>
  </si>
  <si>
    <t>さけられない</t>
  </si>
  <si>
    <t>I_PPIS1 have_VH0 no_AT choice_NN1 but_CS to_TO do_VDI /_FO There_EX was_VBDZ no_AT other_JJ way_NN1 but_CCB to_II /_FO was_VBDZ the_AT only_JJ way_NN1</t>
  </si>
  <si>
    <t>I have no choice but to do ～ / There was no other way but to ～ / ～was the only way</t>
  </si>
  <si>
    <t>～するほかない</t>
  </si>
  <si>
    <t>I_PPIS1 ca_VM n't_XX see_VVI things_NN2 in_II black_JJ and_CC white_JJ ._.</t>
  </si>
  <si>
    <t>I can't see things in black and white.</t>
  </si>
  <si>
    <t>白黒つけられない</t>
  </si>
  <si>
    <t>Smoking_NN1 is_VBZ extremely/very_FU bad_JJ for_IF our_APPGE health_NN1 ._.</t>
  </si>
  <si>
    <t>Smoking is extremely/very bad for our health.</t>
  </si>
  <si>
    <t>たばこは、体に害がありすぎる。</t>
  </si>
  <si>
    <t>(_( strawberry_NN1 )_) sponge_VV0 cake_NN1</t>
  </si>
  <si>
    <t>promote_VV0 work_NN1 style_NN1 reforms_NN2</t>
  </si>
  <si>
    <t>promote work style reforms</t>
  </si>
  <si>
    <t>働き方改革を進める</t>
  </si>
  <si>
    <t>pay_VV0 for_IF games_NN2 /_FO pay_VV0 for_IF smartphone_NN1 games_NN2 /_FO pay_VV0 1000_MC yen_NN for_IF the_AT game_NN1</t>
  </si>
  <si>
    <t>pay for games / pay for smartphone games / pay 1000 yen for the game</t>
  </si>
  <si>
    <t>ゲームに課金する</t>
  </si>
  <si>
    <t>a_AT1 Chinese_JJ person_NN1working_VVG part-time_JJ as_II a_AT1 member_NN1 of_IO the_AT kitchen_NN1staff_NN</t>
  </si>
  <si>
    <t>a Chinese person working part-time as a member of the kitchen staff</t>
  </si>
  <si>
    <t>アルバイトでキッチンとして働く中国人</t>
  </si>
  <si>
    <t>I_PPIS1 am_VBM the_AT youngest_JJT child_NN1 ._.</t>
  </si>
  <si>
    <t>I am the youngest child.</t>
  </si>
  <si>
    <t>私は末っ子です。</t>
  </si>
  <si>
    <t>kite_NN1 string_NN1 /_FO twine_NN1 for_IF a_AT1 kite_NN1</t>
  </si>
  <si>
    <t>kite string / twine for a kite</t>
  </si>
  <si>
    <t>タコ糸</t>
  </si>
  <si>
    <t>Mobile_NP1 phones_NN2 [_( Cell_NN1 phones_NN2 ]_) make_VV0 our_APPGE lives_NN2 more_RGR convenient_JJ ._.</t>
  </si>
  <si>
    <t>Mobile phones [Cell phones] make our lives more convenient.</t>
  </si>
  <si>
    <t>携帯は私の生活を素晴らしくする。</t>
  </si>
  <si>
    <t>Hatred_NN1 brings_VVZ strife_NN1 ._. /_FO Hatred_NN1 creates_VVZ conflict_NN1 ._.</t>
  </si>
  <si>
    <t>Hatred brings strife. / Hatred creates conflict.</t>
  </si>
  <si>
    <t>憎しみは争いを生む。</t>
  </si>
  <si>
    <t>When_CS you_PPY are_VBR hungry_JJ ,_, you_PPY will_VM start_VVI to_TO hate_VVI your_APPGE opponent_NN1 ._.</t>
  </si>
  <si>
    <t>When you are hungry, you will start to hate your opponent.</t>
  </si>
  <si>
    <t>空腹状態では相手を憎むようになる。</t>
  </si>
  <si>
    <t>Everything_PN1 is_VBZ lost_VVN through_II conflict_NN1 ._.</t>
  </si>
  <si>
    <t>Everything is lost through conflict.</t>
  </si>
  <si>
    <t>争いは全てを失う。</t>
  </si>
  <si>
    <t>When_CS you_PPY become_VV0 a_AT1 teacher_NN1 ,_, what_DDQ do_VD0 you_PPY want_VVI to_TO work_VVI hard_RR at_II ?_?</t>
  </si>
  <si>
    <t>When you become a teacher, what do you want to work hard at?</t>
  </si>
  <si>
    <t>先生になってどんなことを頑張りたいの？</t>
  </si>
  <si>
    <t>at_II the_AT last_MD minute_NNT1 ,_, just_RR before_RT ,_, right_RR before_CS</t>
  </si>
  <si>
    <t>at the last minute, just before, right before</t>
  </si>
  <si>
    <t>直前</t>
  </si>
  <si>
    <t xml:space="preserve"> I_PPIS1 was_VBDZ studying_VVG from_II the_AT paper_NN1 stuck_VVN to_II the_AT toilet_NN1 wall_NN1 ._.</t>
  </si>
  <si>
    <t>I was studying from the paper stuck to the toilet wall.</t>
  </si>
  <si>
    <t>トイレに紙を貼って勉強していた。</t>
  </si>
  <si>
    <t>in_II earnest_JJ ,_, seriously_RR</t>
  </si>
  <si>
    <t>in earnest, seriously</t>
  </si>
  <si>
    <t>本格的</t>
  </si>
  <si>
    <t>Whose_DDQGE view_NN1 of_IO education_NN1 do_VD0 you_PPY want_VVI to_TO imitate_VVI ?_?</t>
  </si>
  <si>
    <t>Whose view of education do you want to imitate?</t>
  </si>
  <si>
    <t>だれの教育観をまねしたいか？</t>
  </si>
  <si>
    <t>The_AT room_NN1 is_VBZ filled_VVN with_IW smoke_NN1 ._. Outside_RL ,_, smoke_NN1 is_VBZ dispersed_VVN ._.</t>
  </si>
  <si>
    <t>The room is filled with smoke. Outside, smoke is dispersed.</t>
  </si>
  <si>
    <t>煙が室内にこもる。外だと分散される。</t>
  </si>
  <si>
    <t>He_PPHS1 will_VM do_VDI anything_PN1 ._. /_FO He_PPHS1 is_VBZ willing_JJ to_TO do_VDI anything_PN1 ._.</t>
  </si>
  <si>
    <t>He will do anything. / He is willing to do anything.</t>
  </si>
  <si>
    <t>彼は何でも進んでやる。</t>
  </si>
  <si>
    <t>What_DDQ food_NN1 do_VD0 n't_XX you_PPY like_VVI ?_? /_FO Is_VBZ there_EX any_DD food_NN1 (_( that_DD1 )_) you_PPY do_VD0 n't_XX like_VVI ?_? /_FO Are_VBR there_EX any_DD foods_NN2 that_CST you_PPY do_VD0 n't_XX like_VVI ?_?</t>
  </si>
  <si>
    <t>What food don't you like? / Is there any food (that) you don't like? / Are there any foods that you don't like?</t>
  </si>
  <si>
    <t>苦手な食べ物は何ですか？</t>
  </si>
  <si>
    <t>Social_JJ studies_NN2 is_VBZ a_AT1 difficult_JJ subject_NN1 for_IF me_PPIO1 ._.</t>
  </si>
  <si>
    <t>Social studies is a difficult subject for me.</t>
  </si>
  <si>
    <t>私は社会が難しいです。</t>
  </si>
  <si>
    <t>What_DDQ TV_NN1 programs_NN2 do_VD0 you_PPY watch_VVI in_II the_AT morning_NNT1 ?_?</t>
  </si>
  <si>
    <t>What TV programs do you watch in the morning?</t>
  </si>
  <si>
    <t>あなたは朝に何のテレビを見ますか？</t>
  </si>
  <si>
    <t>Where_RRQ do_VD0 you_PPY paint_VVI [_( draw_VV0 ]_) ?_? /_FO Where_RRQ do_VD0 you_PPY like_VVI to_TO paint_VVI [_( draw_VV0 ]_) ?_? /_FO Where_RRQ do_VD0 you_PPY paint_VVI [_( draw_VV0 ]_) your_APPGE pictures_NN2 ?_? (_( in_II the_AT habit_NN1 of_IO paint</t>
  </si>
  <si>
    <t>Where do you paint [draw]? / Where do you like to paint [draw]? / Where do you paint [draw] your pictures? (in the habit of painting pictures)</t>
  </si>
  <si>
    <t>あなたはどこで絵をかきますか。</t>
  </si>
  <si>
    <t>I_PPIS1 have_VH0 a_AT1 cold_JJ ._.</t>
  </si>
  <si>
    <t>I have a cold.</t>
  </si>
  <si>
    <t>(How are you?に対して)私は風邪をひいています。</t>
  </si>
  <si>
    <t>I_PPIS1 'm_VBM not_XX well_JJ ._. /_FO I_PPIS1 am_VBM not_XX feeling_VVG well_RR ._. /_FO I_PPIS1 do_VD0 n't_XX feel_VVI well_RR ._. /_FO I_PPIS1 am_VBM under_II the_AT weather_NN1 ._.</t>
  </si>
  <si>
    <t>I'm not well. / I am not feeling well. / I don't feel well. / I am under the weather.</t>
  </si>
  <si>
    <t>(How are you?に対して)あまり調子が良くありません。</t>
  </si>
  <si>
    <t>I_PPIS1 'm_VBM in_II a_AT1 bad_JJ mood_NN1 ._. /_FO I_PPIS1 'm_VBM grumpy_JJ ._.</t>
  </si>
  <si>
    <t>I'm in a bad mood. / I'm grumpy.</t>
  </si>
  <si>
    <t>(How are you?に対して)少しきげんが悪いです。</t>
  </si>
  <si>
    <t>What_DDQ subjects_NN2 do_VD0 you_PPY study_VVI at_II home_NN1 ?_?</t>
  </si>
  <si>
    <t>What subjects do you study at home?</t>
  </si>
  <si>
    <t>あなたは何の教科を家で勉強しますか。</t>
  </si>
  <si>
    <t>When_RRQ do_VD0 you_PPY paint_VVI [_( draw_VV0 ]_) ?_? /_FO When_RRQ do_VD0 you_PPY like_VVI to_TO paint_VVI [_( draw_VV0 ]_) ?_? /_FO When_RRQ do_VD0 you_PPY paint_VVI [_( draw_VV0 ]_) your_APPGE pictures_NN2 ?_? (_( in_II the_AT habit_NN1 of_IO painting</t>
  </si>
  <si>
    <t>When do you paint [draw]? / When do you like to paint [draw]? / When do you paint [draw] your pictures? (in the habit of painting pictures)</t>
  </si>
  <si>
    <t>いつ絵をかきますか？</t>
  </si>
  <si>
    <t>What_DDQ subject_NN1 do_VD0 you_PPY study_VVI hard_RR ?_?</t>
  </si>
  <si>
    <t>What subject do you study hard?</t>
  </si>
  <si>
    <t>あなたはどの教科をがんばりたいですか？</t>
  </si>
  <si>
    <t>I_PPIS1 'm_VBM nervous_JJ ._. /_FO I_ZZ1 feel_VV0 nervous_JJ ._.</t>
  </si>
  <si>
    <t>I'm nervous. / I feel nervous.</t>
  </si>
  <si>
    <t>私は緊張している。</t>
  </si>
  <si>
    <t>What_DDQ kind_NN1 of_IO food_NN1 do_VD0 you_PPY think_VVI gives_VVZ you_PPY energy_NN1 ?_?</t>
  </si>
  <si>
    <t>What kind of food do you think gives you energy?</t>
  </si>
  <si>
    <t>あなたが思う元気の出る食べ物はなんですか？</t>
  </si>
  <si>
    <t>What_DDQ kind_NN1 of_IO food_NN1 do_VD0 you_PPY like_VVI ?_? /_FO What_DDQ is_VBZ your_APPGE favorite_JJ food_NN1 ?_?</t>
  </si>
  <si>
    <t>What kind of food do you like? / What is your favorite food?</t>
  </si>
  <si>
    <t>好きな食べ物の種類はなんですか（何ですか）。</t>
  </si>
  <si>
    <t>What_DDQ sports_NN2 are_VBR you_PPY not_XX good_JJ at_II ?_? /_FO What_DDQ sports_NN2 are_VBR you_PPY bad_JJ at_II ?_?</t>
  </si>
  <si>
    <t>What sports are you not good at? / What sports are you bad at?</t>
  </si>
  <si>
    <t>何のスポーツが苦手ですか。</t>
  </si>
  <si>
    <t>The_AT math_NN1 questions_NN2 were_VBDR easy_JJ ._. /_FO The_AT math_NN1 test_NN1 was_VBDZ easy_JJ ._. /_FO Math_NN1 was_VBDZ easy_JJ ._.</t>
  </si>
  <si>
    <t>The math questions were easy. / The math test was easy. / Math was easy.</t>
  </si>
  <si>
    <t>数学が簡単だった。</t>
  </si>
  <si>
    <t>What_DDQ subjects_NN2 are_VBR you_PPY good_JJ at_II ?_? /_FO Which_DDQ subjects_NN2 are_VBR you_PPY good_JJ at_II ?_?</t>
  </si>
  <si>
    <t>What subjects are you good at? / Which subjects are you good at?</t>
  </si>
  <si>
    <t>あなたはどの教科ができますか。</t>
  </si>
  <si>
    <t>Who_PNQS is_VBZ your_APPGE favorite_JJ TV_NN1 personality_NN1 ?_? /_FO Who_PNQS is_VBZ your_APPGE favorite_JJ entertainer_NN1 on_II TV_NN1 ?_? TV_NN1 personality=entertainer=_FO</t>
  </si>
  <si>
    <t>Who is your favorite TV personality? / Who is your favorite entertainer on TV? TV personality=タレント、entertainer=芸能人</t>
  </si>
  <si>
    <t>あなたの好きなテレビのキャラクター（芸能人）は誰ですか。</t>
  </si>
  <si>
    <t>I_ZZ1 want_VV0 to_TO be_VBI a_AT1 basketball_NN1 player_NN1 in_II the_AT future_NN1 ._.</t>
  </si>
  <si>
    <t>I want to be a basketball player in the future.</t>
  </si>
  <si>
    <t>私はバスケット選手の人のようになりたい。</t>
  </si>
  <si>
    <t>I_PPIS1 want_VV0 to_TO work_VVI at_II a_AT1 beauty_NN1 salon_NN1 in_II the_AT future_NN1 ._. /_FO I_ZZ1 want_VV0 to_TO have_VHI a_AT1 job_NN1 related_VVN to_II cosmetics_NN2 ._.</t>
  </si>
  <si>
    <t>I want to work at a beauty salon in the future. / I want to have a job related to cosmetics.</t>
  </si>
  <si>
    <t>私は将来美容系につきたいです。</t>
  </si>
  <si>
    <t>What_DDQ shall_VM we_PPIS2 do_VDI during_II the_AT lunch_NN1 break_NN1 [_( the_AT lunch_NN1 recess_NN1 ]_) and_CC where_RRQ ?_?</t>
  </si>
  <si>
    <t>What shall we do during the lunch break [the lunch recess] and where?</t>
  </si>
  <si>
    <t>今日の昼、どこで何をしますか。</t>
  </si>
  <si>
    <t>I_PPIS1 start_VV0 studying_VVG at_II six_MC o'clock_RA every_AT1 day_NNT1 ._. /_FO I_ZZ1 start_VV0 to_TO study_VVI at_II six_MC o'clock_RA every_AT1 day_NNT1 ._. /_FO I_ZZ1 begin_VV0 studying_VVG at_II six_MC o'clock_RA everyday_JJ /_FO I_ZZ1 begin_VV0 to</t>
  </si>
  <si>
    <t>I start studying at six o'clock every day. / I start to study at six o'clock every day. / I begin studying at six o'clock everyday / I begin to study at six o'clock every day.</t>
  </si>
  <si>
    <t>私は、毎日6時から勉強しています。</t>
  </si>
  <si>
    <t>I_PPIS1 have_VH0 admired_VVN this_DD1 person_NN1 since_CS I_PPIS1 was_VBDZ a_AT1 primary_JJ school_NN1 student_NN1 ._. /_FO This_DD1 is_VBZ the_AT person_NN1 I_PPIS1 have_VH0 admired_VVN since_CS I_PPIS1 was_VBDZ in_II primary_JJ school_NN1 ._.</t>
  </si>
  <si>
    <t>I have admired this person since I was a primary school student. / This is the person I have admired since I was in primary school.</t>
  </si>
  <si>
    <t>この人は、小学校の時からあこがれている人です。</t>
  </si>
  <si>
    <t>I_PPIS1 have_VH0 a_AT1 dream_NN1 that_CST I_PPIS1 eat_VV0 a_AT1 lot_NN1 of_IO food_NN1 I_PPIS1 like_VV0 ._.</t>
  </si>
  <si>
    <t>I have a dream that I eat a lot of food I like.</t>
  </si>
  <si>
    <t>（好きな食べ物）をたくさん食べることが夢です。</t>
  </si>
  <si>
    <t>I_PPIS1 can_VM write_VVI kanji_NN1 smoothly_RR [_( easily_RR ]_) ._.</t>
  </si>
  <si>
    <t>I can write kanji smoothly [easily].</t>
  </si>
  <si>
    <t>国語の漢字がすらすら書ける。</t>
  </si>
  <si>
    <t>What_DDQ TV_NN1 programs_NN2 do_VD0 you_PPY watch_VVI on_II New_JJ Year_NNT1 's_GE Eve_NNT1 ?_?</t>
  </si>
  <si>
    <t>What TV programs do you watch on New Year's Eve?</t>
  </si>
  <si>
    <t>あなたはおおみそかになんの番組を見ますか？</t>
  </si>
  <si>
    <t>Have_VH0 you_PPY ever_RR been_VBN taught_VVN by_II your_APPGE mother_NN1 ?_?</t>
  </si>
  <si>
    <t>Have you ever been taught by your mother?</t>
  </si>
  <si>
    <t>あなたは母親に勉強を教えてもらったことはありますか？</t>
  </si>
  <si>
    <t>What_DDQ 's_VBZ happening_VVG over_RP there_RL ?_? /_FO What_DDQ 's_VBZ going_VVG on_RP over_II there_RL ?_?</t>
  </si>
  <si>
    <t>What's happening over there? / What's going on over there?</t>
  </si>
  <si>
    <t>何があるんですか。</t>
  </si>
  <si>
    <t>I_PPIS1 will_VM be_VBI watching_VVG sport_NN1 on_II TV_NN1 at_II that_DD1 time_NNT1 ._. /_FO I_PPIS1 am_VBM going_VVGK to_TO be_VBI watching_VVG sport_NN1 on_II TV_NN1 at_II that_DD1 time_NNT1 ._.</t>
  </si>
  <si>
    <t>I will be watching sport on TV at that time. / I am going to be watching sport on TV at that time.</t>
  </si>
  <si>
    <t>そのときテレビでやっているスポーツを見ます。</t>
  </si>
  <si>
    <t>I_PPIS1 can_VM play_VVI tennis_NN1 with_IW a_AT1 hard_JJ ball_NN1 as_II31 well_II32 as_II33 a_AT1 soft_JJ ball_NN1 ._.</t>
  </si>
  <si>
    <t>I can play tennis with a hard ball as well as a soft ball.</t>
  </si>
  <si>
    <t>私は軟式テニスと硬式テニス両方できます。</t>
  </si>
  <si>
    <t>This_DD1 is_VBZ the_AT principal_NN1 of_IO our_APPGE school_NN1 ._.</t>
  </si>
  <si>
    <t>This is the principal of our school.</t>
  </si>
  <si>
    <t>こちらは、私の学校の校長先生です。</t>
  </si>
  <si>
    <t>What_DDQ (_( kind_RR21 of_RR22 )_) food_NN1 can_VM you_PPY cook_VVI ?_?</t>
  </si>
  <si>
    <t>What (kind of) food can you cook?</t>
  </si>
  <si>
    <t>あなたはどんな料理をつくれますか（つくることができますか）。</t>
  </si>
  <si>
    <t>Who_PNQS do_VD0 you_PPY do_VDI sport_NN1 with_IW ?_? /_FO Who_PNQS do_VD0 you_PPY do_VDI sports_NN2 with_IW ?_? /_FO Who_PNQS do_VD0 you_PPY enjoy_VVI doing_VDG sport_NN1 with_IW ?_? /_FO Who_PNQS do_VD0 you_PPY enjoy_VVI doing_VDG sports_NN2 with_IW ?_?</t>
  </si>
  <si>
    <t>Who do you do sport with? / Who do you do sports with?/ Who do you enjoy doing sport with? / Who do you enjoy doing sports with?</t>
  </si>
  <si>
    <t>あなたは誰とスポーツをしますか。</t>
  </si>
  <si>
    <t>What_DDQ subjects_NN2 are_VBR you_PPY interested_JJ in_II ?_?</t>
  </si>
  <si>
    <t>What subjects are you interested in?</t>
  </si>
  <si>
    <t>あなたが興味を持っている教科は何ですか。</t>
  </si>
  <si>
    <t>What_DDQ is_VBZ your_APPGE favorite_JJ food_NN1 ?_?</t>
  </si>
  <si>
    <t>What is your favorite food?</t>
  </si>
  <si>
    <t>あなたのお気に入りの食べ物は何ですか。</t>
  </si>
  <si>
    <t>Science_NN1 is_VBZ easy_JJ for_IF me._NNU /_FO Science_NN1 comes_VVZ easy_JJ [_( naturally_RR ]_) to_II me_PPIO1 ._.</t>
  </si>
  <si>
    <t>Science is easy for me. / Science comes easy [naturally] to me.</t>
  </si>
  <si>
    <t>私にとって理科が簡単です。</t>
  </si>
  <si>
    <t>Is_VBZ there_EX any_DD food_NN1 you_PPY do_VD0 n't_XX like_VVI ?_? /_FO What_DDQ food_NN1 do_VD0 n't_XX you_PPY like_VVI ?_?</t>
  </si>
  <si>
    <t>Is there any food you don't like? / What food don't you like?</t>
  </si>
  <si>
    <t>きらいな食べ物は何ですか。</t>
  </si>
  <si>
    <t>What_DDQ is_VBZ your_APPGE weak_JJ subject_NN1 ?_? /_FO What_DDQ are_VBR your_APPGE weak_JJ subjects_NN2 ?_? /_FO What_DDQ is_VBZ your_APPGE weakest_JJT subject_NN1 ?_? /_FO What_DDQ subjects_NN2 are_VBR you_PPY poor_JJ at_II ?_? /_FO What_DDQ subjects_NN</t>
  </si>
  <si>
    <t>What is your weak subject? / What are your weak subjects? / What is your weakest subject? / What subjects are you poor at? / What subjects are you not good at? / What subjects are you bad at?</t>
  </si>
  <si>
    <t>苦手な教科はなんですか。</t>
  </si>
  <si>
    <t>My_APPGE elder_JJR sister_NN1 was_VBDZ moved_VVN by_II (_( watching_VVG )_) the_AT movie_NN1 [_( film_NN1 ]_) ._.</t>
  </si>
  <si>
    <t>My elder sister was moved by (watching) the movie [film].</t>
  </si>
  <si>
    <t>姉が映画を見て感動していた。</t>
  </si>
  <si>
    <t>I_PPIS1 am_VBM having_VHG trouble_NN1 with_IW math_NN1 word_NN1 problems_NN2 ._. /_FO Math_NN1 word_NN1 problems_NN2 are_VBR so_RG difficult_JJ that_CST I_PPIS1 have_VH0 trouble_NN1 with_IW them_PPHO2 ._.</t>
  </si>
  <si>
    <t>I am having trouble with math word problems. / Math word problems are so difficult that I have trouble with them.</t>
  </si>
  <si>
    <t>数学の文章題が難しく困っている。</t>
  </si>
  <si>
    <t>What_DDQ is_VBZ your_APPGE mother_NN1 doing_VDG now_RT ?_?</t>
  </si>
  <si>
    <t>What is your mother doing now?</t>
  </si>
  <si>
    <t>あなたのお母さんは今、何をしていますか？</t>
  </si>
  <si>
    <t>I_PPIS1 like_VV0 geography_NN1 ._.</t>
  </si>
  <si>
    <t>I like geography.</t>
  </si>
  <si>
    <t>私は地理が好きです。</t>
  </si>
  <si>
    <t>Who_PNQS does_VDZ your_APPGE father_NN1 work_VVI for_IF ?_? /_FO Which_DDQ company_NN1 does_VDZ your_APPGE mother_NN1 work_VVI for_IF ?_?</t>
  </si>
  <si>
    <t>Who does your father work for? / Which company does your mother work for?</t>
  </si>
  <si>
    <t>どこの会社で働いていますか。</t>
  </si>
  <si>
    <t>Learning_VVG the_AT symbols_NN2 of_IO the_AT elements_NN2 by_II heart_NN1 is_VBZ fun_JJ ._. /_FO Memorizing_VVG the_AT chemical_JJ elements_NN2 is_VBZ fun_JJ ._.</t>
  </si>
  <si>
    <t>Learning the symbols of the elements by heart is fun. / Memorizing the chemical elements is fun.</t>
  </si>
  <si>
    <t>元素を覚えるのが楽しいです。</t>
  </si>
  <si>
    <t>I_PPIS1 want_VV0 to_TO go_VVI to_II Uluru._NP1 /_FO I_ZZ1 want_VV0 to_TO visit_VVI Uluru_NN1 ._.</t>
  </si>
  <si>
    <t>I want to go to Uluru. / I want to visit Uluru.</t>
  </si>
  <si>
    <t>ウルルに行ってみたいです。</t>
  </si>
  <si>
    <t>Geometry_NN1 and_CC algebra_NN1 are_VBR weak_JJ subjects_NN2 for_IF me._NNU /_FO I_PPIS1 am_VBM weak_JJ in_II geometry_NN1 and_CC algebra_NN1 ._.</t>
  </si>
  <si>
    <t>Geometry and algebra are weak subjects for me. / I am weak in geometry and algebra.</t>
  </si>
  <si>
    <t>幾何学と代数が苦手です。</t>
  </si>
  <si>
    <t>What_DDQ is_VBZ your_APPGE favorite_JJ sushi_NN2 ?_? -_- I_PPIS1 love_VV0 tuna_NN and_CC mackerel_NN ._. /_FO What_DDQ sushi_NN2 toppings_NN2 do_VD0 you_PPY like_VVI ?_?</t>
  </si>
  <si>
    <t>What is your favorite sushi? - I love tuna and mackerel. / What sushi toppings do you like?</t>
  </si>
  <si>
    <t>寿司のネタで何が好き？</t>
  </si>
  <si>
    <t>Your_APPGE efforts_NN2 never_RR betray_VV0 you_PPY ._. /_FO Your_APPGE efforts_NN2 will_VM never_RR betray_VVI you_PPY ._. /_FO Hard_JJ work_NN1 pays_VVZ off_RP ._.</t>
  </si>
  <si>
    <t>Your efforts never betray you. / Your efforts will never betray you. / Hard work pays off.</t>
  </si>
  <si>
    <t>努力は必ず裏切らない。</t>
  </si>
  <si>
    <t>What_DDQ is_VBZ your_APPGE favorite_JJ TV_NN1 program_NN1 ?_? /_FO What_DDQ are_VBR your_APPGE favorite_JJ programs_NN2 ?_?</t>
  </si>
  <si>
    <t>What is your favorite TV program? / What are your favorite programs?</t>
  </si>
  <si>
    <t>お気に入りのテレビ番組は何ですか。</t>
  </si>
  <si>
    <t>I_PPIS1 was_VBDZ at_II Miura_NP1 Kaigan_NP1 [_( on_II the_AT Miura_NP1 coast_NN1 ]_) on_II that_DD1 day_NNT1 ._.</t>
  </si>
  <si>
    <t>I was at Miura Kaigan [on the Miura coast] on that day.</t>
  </si>
  <si>
    <t>その日は三浦海岸に行きました。</t>
  </si>
  <si>
    <t>What_DDQ (_( kind_RR21 of_RR22 )_) music_NN1 do_VD0 you_PPY listen_VVI to_II when_RRQ you_PPY feel_VV0 sad_JJ [_( blue_JJ ,_, down_RP ]_) ?_?</t>
  </si>
  <si>
    <t>What (kind of) music do you listen to when you feel sad [blue, down]?</t>
  </si>
  <si>
    <t>悲しい気持ちのときに聞く音楽は何ですか。</t>
  </si>
  <si>
    <t>I_PPIS1 almost_RR lost_VVD the_AT game_NN1 ,_, but_CCB I_PPIS1 managed_VVD to_TO win_VVI ._.</t>
  </si>
  <si>
    <t>I almost lost the game, but I managed to win.</t>
  </si>
  <si>
    <t>大会で負けそうになったけど勝てた。</t>
  </si>
  <si>
    <t>I_MC1 am_RA (_( usually_RR )_) busy_VV0 in_II the_AT mornings_NNT2 ._.</t>
  </si>
  <si>
    <t>I am (usually) busy in the mornings.</t>
  </si>
  <si>
    <t>朝は忙しい。</t>
  </si>
  <si>
    <t>What_DDQ kind_NN1 of_IO music_NN1 do_VD0 you_PPY listen_VVI to_II ?_?</t>
  </si>
  <si>
    <t>What kind of music do you listen to?</t>
  </si>
  <si>
    <t>何の音楽を聞きますか。</t>
  </si>
  <si>
    <t>They_PPHS2 are_VBR smiling_VVG and_CC making_VVG a_AT1 peace_NN1 sign_NN1 in_II the_AT picture_NN1 ._. /_FO They_PPHS2 are_VBR having_VHG their_APPGE picture_NN1 taken_VVN with_IW a_AT1 smile_NN1 and_CC making_VVG a_AT1 peace_NN1 sign_NN1 ._.</t>
  </si>
  <si>
    <t>They are smiling and making a peace sign in the picture. / They are having their picture taken with a smile and making a peace sign.</t>
  </si>
  <si>
    <t>（写真にて…）彼らは、ピースしながら、笑顔で写っています。</t>
  </si>
  <si>
    <t>What_DDQ international_JJ food_NN1 do_VD0 you_PPY like_VVI ?_? /_FO What_DDQ national_JJ cuisine_NN1 do_VD0 you_PPY like_VVI ?_?</t>
  </si>
  <si>
    <t>What international food do you like? / What national cuisine do you like?</t>
  </si>
  <si>
    <t>どこの国の料理が好きですか。</t>
  </si>
  <si>
    <t>What_DDQ did_VDD you_PPY have_VHI for_IF breakfast_NN1 ?_?</t>
  </si>
  <si>
    <t>What did you have for breakfast?</t>
  </si>
  <si>
    <t>朝ごはんに何を食べましたか。</t>
  </si>
  <si>
    <t>What_DDQ is_VBZ your_APPGE favorite_JJ sport_NN1 ?_?</t>
  </si>
  <si>
    <t>What is your favorite sport?</t>
  </si>
  <si>
    <t>お気に入りのスポーツは何ですか。</t>
  </si>
  <si>
    <t>I_PPIS1 am_VBM near_II my_APPGE house_NN1 ._.</t>
  </si>
  <si>
    <t>I am near my house.</t>
  </si>
  <si>
    <t>私は、今家の近くにいます。</t>
  </si>
  <si>
    <t>My_APPGE senior(s)_NN2 and_CC me_PPIO1 are_VBR good_JJ friends_NN2 ._. /_FO I_ZZ1 get_VV0 along_RP well_RR with_IW my_APPGE senior(s)_NN2 ._.</t>
  </si>
  <si>
    <t>My senior(s) and me are good friends. / I get along well with my senior(s).</t>
  </si>
  <si>
    <t>私は先輩と仲がいいです。</t>
  </si>
  <si>
    <t>I_PPIS1 got_VVD a_AT1 small_JJ amount_NN1 of_IO money_NN1 on_II New_JJ Year_NNT1 's_GE Day_NNT1 ._. /_FO I_ZZ1 got_VVD a_AT1 small_JJ amount_NN1 of_IO money_NN1 for_IF New_JJ Year's._NP1 /_FO My_APPGE New_JJ Year_NNT1 's_GE (_( monetary_JJ )_) gift_NN1 wa</t>
  </si>
  <si>
    <t>I got a small amount of money on New Year's Day. / I got a small amount of money for New Year's. / My New Year's (monetary) gift was small.</t>
  </si>
  <si>
    <t>お年玉が少ない。</t>
  </si>
  <si>
    <t>I_PPIS1 like_VV0 hot_JJ dishes_NN2 but_CCB I_PPIS1 do_VD0 n't_XX like_VVI them_PPHO2 too_RG hot_JJ ._.</t>
  </si>
  <si>
    <t>I like hot dishes but I don't like them too hot.</t>
  </si>
  <si>
    <t>辛い料理は好きだけど辛すぎるものは好きじゃない。</t>
  </si>
  <si>
    <t>My_APPGE heart_NN1 beats_VVZ so_RG fast_RR at_II Christmas_NNT1 ._. /_FO I_PPIS1 get_VV0 excited_JJ at_II Christmas_NNT1 ._. /_FO I_PPIS1 ca_VM n't_XX wait_VVI for_IF Christmas_NNT1 ._.</t>
  </si>
  <si>
    <t>My heart beats so fast at Christmas. / I get excited at Christmas. / I can't wait for Christmas.</t>
  </si>
  <si>
    <t>クリスマスはドキドキする。</t>
  </si>
  <si>
    <t>My_APPGE favorite_JJ song_NN1 is_VBZ Letter_NN1 ._.</t>
  </si>
  <si>
    <t>My favorite song is Letter.</t>
  </si>
  <si>
    <t>私の好きな曲はLetterです。</t>
  </si>
  <si>
    <t>Math_NN1 and_CC social_JJ studies_NN2 are_VBR my_APPGE weakest_JJT subjects_NN2 ._.</t>
  </si>
  <si>
    <t>Math and social studies are my weakest subjects.</t>
  </si>
  <si>
    <t>数学と社会が苦手です。</t>
  </si>
  <si>
    <t>What_DDQ is_VBZ your_APPGE favorite_JJ kind_NN1 of_IO music_NN1 ?_?</t>
  </si>
  <si>
    <t>What is your favorite kind of music?</t>
  </si>
  <si>
    <t>お気に入りの音楽はなんですか。</t>
  </si>
  <si>
    <t>What_DDQ kind_NN1 of_IO music_NN1 do_VD0 you_PPY often_RR listen_VVI to_II ?_?</t>
  </si>
  <si>
    <t>What kind of music do you often listen to?</t>
  </si>
  <si>
    <t>よく聞く音楽はなんですか。</t>
  </si>
  <si>
    <t>I_PPIS1 like_VV0 various_JJ kinds_NN2 of_IO dramas_NN2 ._.</t>
  </si>
  <si>
    <t>I like various kinds of dramas.</t>
  </si>
  <si>
    <t>いろんなドラマが好きです。</t>
  </si>
  <si>
    <t>I_PPIS1 do_VD0 n't_XX like_VVI scary_JJ dramas_NN2 ._.</t>
  </si>
  <si>
    <t>I don't like scary dramas.</t>
  </si>
  <si>
    <t>こわいドラマは苦手です。</t>
  </si>
  <si>
    <t>He_PPHS1 goes_VVZ to_II the_AT primary_JJ school_NN1 I_PPIS1 went_VVD to_II ._.</t>
  </si>
  <si>
    <t>He goes to the primary school I went to.</t>
  </si>
  <si>
    <t>彼は今、自分の通っていた小学校にいます。</t>
  </si>
  <si>
    <t>I_PPIS1 got_VVD [_( received_VVN ]_) 20,000_MC [_( twenty_MC thousand_NNO ]_) yen_VV0 as_II a_AT1 (_( New_JJ Year_NNT1 's_GE )_) gift_NN1 money_NN1 ._.</t>
  </si>
  <si>
    <t>I got [received] 20,000 [twenty thousand] yen as a (New Year's) gift money.</t>
  </si>
  <si>
    <t>私はお年玉で2万円くらいもらいました。</t>
  </si>
  <si>
    <t>How_RGQ much_DA1 exercise_NN1 do_VD0 you_PPY do_VDI every_AT1 week_NNT1 ?_? /_FO How_RGQ much_DA1 exercise_NN1 do_VD0 you_PPY do_VDI each_DD1 week_NNT1 ?_? /_FO How_RGQ much_DA1 exercise_NN1 do_VD0 you_PPY do_VDI in_II a_AT1 week_NNT1 ?_?</t>
  </si>
  <si>
    <t>How much exercise do you do every week? / How much exercise do you do each week? / How much exercise do you do in a week?</t>
  </si>
  <si>
    <t>あなたは1週間でどのくらい運動しますか？</t>
  </si>
  <si>
    <t>Are_VBR there_EX any_DD sports_NN2 you_PPY want_VV0 to_TO try_VVI ?_?</t>
  </si>
  <si>
    <t>Are there any sports you want to try?</t>
  </si>
  <si>
    <t>やってみたいなと思うスポーツはありますか？</t>
  </si>
  <si>
    <t>I_PPIS1 buy_VV0 books_NN2 from_II a_AT1 bookstore_NN1 once_RR a_AT1 month_NNT1 ._.</t>
  </si>
  <si>
    <t>I buy books from a bookstore once a month.</t>
  </si>
  <si>
    <t>私は、本を1ヶ月に1回買いに行きます。</t>
  </si>
  <si>
    <t>I_PPIS1 like_VV0 hamburg_JJ steak_NN1 the_AT best_RRT among_II meat_NN1 dishes_NN2 ._.</t>
  </si>
  <si>
    <t>I like hamburg steak the best among meat dishes.</t>
  </si>
  <si>
    <t>私は肉料理の中で1番ハンバーグが好きです。</t>
  </si>
  <si>
    <t>Where_RRQ are_VBR you_PPY from_II ?_?</t>
  </si>
  <si>
    <t>Where are you from?</t>
  </si>
  <si>
    <t>あなたはどこ出身ですか？</t>
  </si>
  <si>
    <t>Since_CS when_RRQ did_VDD you_PPY start_VVI liking_VVG it_PPH1 ?_? /_FO When_RRQ did_VDD you_PPY come_VVI to_TO like_VVI it_PPH1 ?_?</t>
  </si>
  <si>
    <t>Since when did you start liking it? / When did you come to like it?</t>
  </si>
  <si>
    <t>いつそれを好きになりましたか？</t>
  </si>
  <si>
    <t>What_DDQ time_NNT1 do_VD0 you_PPY have_VHI breakfast_NN1 ?_? /_FO When_RRQ do_VD0 you_PPY have_VHI breakfast_NN1 ?_?</t>
  </si>
  <si>
    <t>What time do you have breakfast? / When do you have breakfast?</t>
  </si>
  <si>
    <t>いつ朝食を食べますか？</t>
  </si>
  <si>
    <t>I_PPIS1 wish_VV0 there_EX were_VBDR more_DAR math_NN1 classes_NN2 in_II schools_NN2 around_II the_AT world_NN1 ._. What_DDQ do_VD0 you_PPY think_VVI ?_? /_FO If_CS only_RR there_EX were_VBDR more_DAR math_NN1 classes_NN2 in_II schools_NN2 around_II the_AT</t>
  </si>
  <si>
    <t>I wish there were more math classes in schools around the world. What do you think? / If only there were more math classes in schools around the world.</t>
  </si>
  <si>
    <t>ぼくは数学の授業がたくさんある世界があればいいなと思っていますが、あなたはどうですか？</t>
  </si>
  <si>
    <t>Which_DDQ month_NNT1 is_VBZ the_AT most_RGT special_JJ for_IF you_PPY ?_?</t>
  </si>
  <si>
    <t>Which month is the most special for you?</t>
  </si>
  <si>
    <t>何月があなたにとって一番特別な月ですか。</t>
  </si>
  <si>
    <t>He_PPHS1 jumped_VVD into_II the_AT lake_NN1 and_CC he_PPHS1 looked_VVD so_RG cold_JJ ._. I_PPIS1 wonder_VV0 how_RRQ he_PPHS1 felt_VVD ._.</t>
  </si>
  <si>
    <t>He jumped into the lake and he looked so cold. I wonder how he felt.</t>
  </si>
  <si>
    <t>～さんが湖へ飛びこんでしまった。なので、とても寒そうだった。その時はどんな気持ちだったの？</t>
  </si>
  <si>
    <t>I_PPIS1 ride_VV0 horses_NN2 ._. /_FO I_MC1 ride_NN1 ._.</t>
  </si>
  <si>
    <t>I ride horses. / I ride.</t>
  </si>
  <si>
    <t>馬に乗っています。</t>
  </si>
  <si>
    <t>Talking_NN1 of_IO food_NN1 ,_, I_PPIS1 like_VV0 Japanese_NN1 best_RRT ._.</t>
  </si>
  <si>
    <t>Talking of food, I like Japanese best.</t>
  </si>
  <si>
    <t>料理の種類は日本食が好き。</t>
  </si>
  <si>
    <t>My_APPGE little_JJ brother_NN1 rode_VVD on_II a_AT1 sled_JJ and_CC I_PPIS1 was_VBDZ pulling_VVG it_PPH1 ._.</t>
  </si>
  <si>
    <t>My little brother rode on a sled and I was pulling it.</t>
  </si>
  <si>
    <t>弟がそりに乗っていて、それを私が引っ張っている。</t>
  </si>
  <si>
    <t>I_PPIS1 like_VV0 the_AT feel_NN1 of_IO winter_NNT1 ._.</t>
  </si>
  <si>
    <t>I like the feel of winter.</t>
  </si>
  <si>
    <t>冬の雰囲気が好き。</t>
  </si>
  <si>
    <t>I_PPIS1 sometimes_RT watch_VV0 TV_NN1 ._.</t>
  </si>
  <si>
    <t>I sometimes watch TV.</t>
  </si>
  <si>
    <t>テレビはたまに見ます。</t>
  </si>
  <si>
    <t>Do_VD0 you_PPY like_VVI to_TO watch_VVI TV_NN1 ?_?</t>
  </si>
  <si>
    <t>Do you like to watch TV?</t>
  </si>
  <si>
    <t>あなたはテレビを見るのが好きですか？</t>
  </si>
  <si>
    <t>I_PPIS1 am_VBM quite_RG good_JJ at_II studying_VVG ._.</t>
  </si>
  <si>
    <t>I am quite good at studying. I am not so bad at studying.</t>
  </si>
  <si>
    <t>勉強はまあまあできます。</t>
  </si>
  <si>
    <t>I_PPIS1 am_VBM not_XX so_RG bad_JJ at_II studying_VVG ._. I_PPIS1 am_VBM not_XX so_RG good_JJ at_II studying_VVG ._.</t>
  </si>
  <si>
    <t>I am not so good at studying.</t>
  </si>
  <si>
    <t>勉強はあんまりできません。</t>
  </si>
  <si>
    <t>What_DDQ did_VDD it_PPH1 look_VVI like_II ?_? /_FO How_RRQ did_VDD it_PPH1 look_VVI ?_?</t>
  </si>
  <si>
    <t>What did it look like? / How did it look?</t>
  </si>
  <si>
    <t>それはどのような姿だったの？</t>
  </si>
  <si>
    <t>何の音楽を聞きますか？</t>
  </si>
  <si>
    <t>Who_PNQS do_VD0 you_PPY listen_VVI to_II ?_? /_FO What_DDQ singer_NN1 do_VD0 you_PPY listen_VVI to_II ?_? /_FO Who_PNQS are_VBR your_APPGE favorite_JJ singers_NN2 ?_?</t>
  </si>
  <si>
    <t>Who do you listen to? / What singer do you listen to? / Who are your favorite singers?</t>
  </si>
  <si>
    <t>誰の音楽を聞きますか？</t>
  </si>
  <si>
    <t>What_DDQ sports_NN2 do_VD0 you_PPY want_VVI to_TO do_VDI and_CC who_PNQS (_( do_VD0 you_PPY want_VVI to_TO do_VDI them_PPHO2 )_) with_IW ?_? /_FO What_DDQ sport_NN1 do_VD0 you_PPY want_VVI to_TO do_VDI and_CC who_PNQS (_( do_VD0 you_PPY want_VVI to_TO do_</t>
  </si>
  <si>
    <t>What sports do you want to do and who (do you want to do them) with? / What sport do you want to do and who (do you want to do it) with?</t>
  </si>
  <si>
    <t>あなたは誰とどのようなこと（スポーツ）がしたいですか。</t>
  </si>
  <si>
    <t>I_PPIS1 am_VBM better_JJR at_II fielding_VVG than_CSN batting_NN1 ._. /_FO I_ZZ1 can_VM field_VVI better_RRR than_CSN I_PPIS1 can_VM bat_VVI ._.</t>
  </si>
  <si>
    <t>I am better at fielding than batting. / I can field better than I can bat.</t>
  </si>
  <si>
    <t>バッティングより守備の方が得意。</t>
  </si>
  <si>
    <t>I_PPIS1 want_VV0 to_TO strengthen_VVI my_APPGE batting_NN1 ._.</t>
  </si>
  <si>
    <t>I want to strengthen my batting.</t>
  </si>
  <si>
    <t>もっとバッティングを強化したい。</t>
  </si>
  <si>
    <t>I_PPIS1 like_VV0 Japanese_JJ but_CCB I_PPIS1 do_VD0 n't_XX like_VVI kanji_NN1 ._.</t>
  </si>
  <si>
    <t>I like Japanese but I don't like kanji.</t>
  </si>
  <si>
    <t>私は、国語が好きだが、漢字はきらいだ。</t>
  </si>
  <si>
    <t>I_PPIS1 like_VV0 sweet_JJ things_NN2 ,_, but_CCB I_PPIS1 do_VD0 n't_XX like_VVI them_PPHO2 too_RG sweet_JJ ._.</t>
  </si>
  <si>
    <t>I like sweet things, but I don't like them too sweet.</t>
  </si>
  <si>
    <t>甘い物は好きだが、甘すぎるものはきらいだ。</t>
  </si>
  <si>
    <t>Why_RRQ do_VD0 n't_XX you_PPY quarrel_VVI with_IW your_APPGE sister_NN1 somewhere_RL else_RR ?_?</t>
  </si>
  <si>
    <t>Why don't you quarrel with your sister somewhere else?</t>
  </si>
  <si>
    <t>姉妹げんかはよそでしてほしい。</t>
  </si>
  <si>
    <t xml:space="preserve">
At_II a_AT1 fancy_JJ sushi_NN2 restaurant_NN1 ,_, my_APPGE father_NN1 ordered_VVD expensive_JJ assorted_JJ sushi_NN2 and_CC we_PPIS2 ate_VVD them_PPHO2 ._.</t>
  </si>
  <si>
    <t>At a fancy sushi restaurant, my father ordered expensive assorted sushi and we ate them.</t>
  </si>
  <si>
    <t>高級な寿司屋で値段が高めのセットを頼み、父と食べた。</t>
  </si>
  <si>
    <t>I_PPIS1 did_VDD n't_XX think_VVI I_PPIS1 would_VM fall_VVI ,_, but_CCB I_PPIS1 slipped_VVD and_CC fell_VVD and_CC hurt_VVD myself_PPX1 ._.</t>
  </si>
  <si>
    <t>I didn't think I would fall, but I slipped and fell and hurt myself.</t>
  </si>
  <si>
    <t>絶対にこけないと思っていたのに、足を踏み外し、けがをしてしまった。</t>
  </si>
  <si>
    <t>I_PPIS1 like_VV0 raw_JJ fish_NN ,_, but_CCB I_PPIS1 do_VD0 n't_XX like_VVI eating_NN1 [_( to_TO eat_VVI ]_) grilled_JJ fish_NN ._.</t>
  </si>
  <si>
    <t>I like raw fish, but I don't like eating [to eat] grilled fish.</t>
  </si>
  <si>
    <t>刺身は好きだが、焼き魚は好んでは食べない。</t>
  </si>
  <si>
    <t>Right_RR from_II the_AT beginning_NN1 I_PPIS1 wanted_VVD to_TO belong_VVI to_II the_AT badminton_NN1 club_NN1 or_CC the_AT brass_NN1 band_NN1 club_NN1 ._.</t>
  </si>
  <si>
    <t>Right from the beginning I wanted to belong to the badminton club or the brass band club.</t>
  </si>
  <si>
    <t>元々バドミントン部か吹奏楽に入りたかった。</t>
  </si>
  <si>
    <t>Listening_VVG to_II music_NN1 is_VBZ a_AT1 lot_NN1 of_IO fun_NN1 ._. /_FO It_PPH1 is_VBZ a_AT1 lot_NN1 of_IO fun_JJ to_TO listen_VVI to_II music_NN1 ._.</t>
  </si>
  <si>
    <t>Listening to music is a lot of fun. / It is a lot of fun to listen to music.</t>
  </si>
  <si>
    <t>音楽を聴くことはとてもおもしろいです。</t>
  </si>
  <si>
    <t>Since_CS [_( As_II ]_) I_PPIS1 watch_VV0 YouTube_NP1 videos_NN2 very_RG often_RR ,_, I_PPIS1 do_VD0 n't_XX know_VVI much_RR about_II TV_NN1 programs_NN2 ._.</t>
  </si>
  <si>
    <t>Since [As] I watch YouTube videos very often, I don't know much about TV programs.</t>
  </si>
  <si>
    <t>ユーチューブをよく見ているのでテレビについてはあまりくわしくありません。</t>
  </si>
  <si>
    <t>苦手な食べ物はなんですか？</t>
  </si>
  <si>
    <t>How_RGQ good_JJ are_VBR you_PPY at_II (_( playing_VVG )_) table_NN1 tennis_NN1 ?_?</t>
  </si>
  <si>
    <t>How good are you at (playing) table tennis?</t>
  </si>
  <si>
    <t>卓球はどれくらい上手ですか？</t>
  </si>
  <si>
    <t>How_RGQ long_RR do_VD0 you_PPY spend_VVI studying_VVG at_II home_NN1 ?_?</t>
  </si>
  <si>
    <t>How long do you spend studying at home?</t>
  </si>
  <si>
    <t>家で何分勉強をしてますか？</t>
  </si>
  <si>
    <t>I_PPIS1 like_VV0 watching_VVG dogs_NN2 ,_, but_CCB I_PPIS1 ca_VM n't_XX stroke_VVI them_PPHO2 ._.</t>
  </si>
  <si>
    <t>I like watching dogs, but I can't stroke them.</t>
  </si>
  <si>
    <t>犬を見るのは好きでも、なでたりするのは無理だ。</t>
  </si>
  <si>
    <t>How_RRQ do_VD0 you_PPY study_VVI ?_? /_FO How_RRQ do_VD0 you_PPY like_VVI to_TO study_VVI ?_?</t>
  </si>
  <si>
    <t>How do you study? / How do you like to study?</t>
  </si>
  <si>
    <t>どのように勉強していますか。</t>
  </si>
  <si>
    <t>What_DDQ kind_NN1 of_IO taste_NN1 do_VD0 you_PPY like_VVI ?_?</t>
  </si>
  <si>
    <t>What kind of taste do you like?</t>
  </si>
  <si>
    <t>どんな味の食べ物が好きですか。</t>
  </si>
  <si>
    <t>Which_DDQ restaurant_NN1 's_GE pizza_NN1 tasted_VVD delicious_JJ ?_? /_FO Which_DDQ restaurant_NN1 's_GE pizza_NN1 was_VBDZ delicious_JJ ?_?</t>
  </si>
  <si>
    <t>Which restaurant's pizza tasted delicious? / Which restaurant's pizza was delicious?</t>
  </si>
  <si>
    <t>どこの店のピザがおいしかったのか。</t>
  </si>
  <si>
    <t>I_PPIS1 like_VV0 history_NN1 better_RRR than_CSN geography_NN1 ._. /_FO I_PPIS1 like_VV0 history_NN1 more_RRR than_CSN geography_NN1 ._.</t>
  </si>
  <si>
    <t>I like history better than geography. / I like history more than geography.</t>
  </si>
  <si>
    <t>地理よりも歴史の方が好き。</t>
  </si>
  <si>
    <t>I_PPIS1 like_VV0 them_PPHO2 all_DB ,_, so_CS I_PPIS1 ca_VM n't_XX choose_VVI ._.</t>
  </si>
  <si>
    <t>I like them all, so I can't choose.</t>
  </si>
  <si>
    <t>どれも好きで選べない。</t>
  </si>
  <si>
    <t>Which_DDQ TV_NN1 program_NN1 do_VD0 you_PPY often_RR watch_VVI now_RT ?_? /_FO Which_DDQ TV_NN1 program_NN1 have_VH0 you_PPY been_VBN watching_VVG recently_RR ?_?</t>
  </si>
  <si>
    <t>Which TV program do you often watch now? / Which TV program have you been watching recently?</t>
  </si>
  <si>
    <t>最近よく見る番組はなんですか。</t>
  </si>
  <si>
    <t>What_DDQ sport_NN1 are_VBR you_PPY not_XX good_JJ at_II ?_? /_FO What_DDQ sport_NN1 are_VBR you_PPY poor_JJ [_( bad_JJ ]_) at_II ?_?</t>
  </si>
  <si>
    <t>What sport are you not good at? / What sport are you poor [bad] at?</t>
  </si>
  <si>
    <t>不得意なスポーツは何ですか？</t>
  </si>
  <si>
    <t>I_PPIS1 like_VV0 tennis_NN1 ,_, so_RR now_RT I_PPIS1 am_VBM a_AT1 member_NN1 of_IO the_AT tennis_NN1 club_NN1 ._.</t>
  </si>
  <si>
    <t>I like tennis, so now I am a member of the tennis club.</t>
  </si>
  <si>
    <t>今、部活でテニスをやっているので、テニスが好きです。</t>
  </si>
  <si>
    <t>Because_II21 of_II22 my_APPGE club_NN1 activity_NN1 ,_, I_MC1 practice_NN1 on_II holidays_NN2 too_RR ._.</t>
  </si>
  <si>
    <t>Because of my club activity, I practice on holidays too.</t>
  </si>
  <si>
    <t>私は部活動で休日も練習しています。</t>
  </si>
  <si>
    <t>What_DDQ kind_NN1 of_IO games_NN2 do_VD0 you_PPY like_VVI ?_?</t>
  </si>
  <si>
    <t>What kind of games do you like?</t>
  </si>
  <si>
    <t>あなたはどのようなゲームが好きか？</t>
  </si>
  <si>
    <t>Who_PNQS did_VDD you_PPY have_VHI a_AT1 quarrel_NN1 with_IW recently_RR ?_?</t>
  </si>
  <si>
    <t>Who did you have a quarrel with recently?</t>
  </si>
  <si>
    <t>最近、誰かとけんかしたか？</t>
  </si>
  <si>
    <t>What_DDQ is_VBZ your_APPGE goal_NN1 ?_? /_FO What_DDQ is_VBZ your_APPGE future_JJ dream_NN1 ?_?</t>
  </si>
  <si>
    <t>What is your goal? / What is your future dream?</t>
  </si>
  <si>
    <t>あなたの目標はなんですか。</t>
  </si>
  <si>
    <t>What_DDQ kind_NN1 of_IO training_NN1 [_( practice_NN1 ]_) are_VBR you_PPY doing_VDG ?_? /_FO What_DDQ kind_NN1 of_IO exercise_NN1 [_( practice_NN1 ]_) are_VBR you_PPY doing_VDG ?_?</t>
  </si>
  <si>
    <t>What kind of training [practice] are you doing? / What kind of exercise [practice] are you doing?</t>
  </si>
  <si>
    <t>どんな練習をしていますか。</t>
  </si>
  <si>
    <t>Who_PNQS is_VBZ in_II the_AT TV_NN1 program_NN1 ?_? /_FO Who_PNQS appears_VVZ in_II the_AT TV_NN1 program_NN1 ?_?</t>
  </si>
  <si>
    <t>Who is in the TV program? / Who appears in the TV program?</t>
  </si>
  <si>
    <t>その番組には、誰か出演していますか？</t>
  </si>
  <si>
    <t>I_PPIS1 like_VV0 homeroom_NN1 activities_NN2 and_CC integrated_JJ studies_NN2 ._.</t>
  </si>
  <si>
    <t>I like homeroom activities and integrated studies.</t>
  </si>
  <si>
    <t>私は、学活と総合が好きです。</t>
  </si>
  <si>
    <t>What_DDQ do_VD0 n't_XX you_PPY like_VVI among_II the_AT New_JJ Year_NNT1 dishes_NN2 ?_?</t>
  </si>
  <si>
    <t>What don't you like among the New Year dishes?</t>
  </si>
  <si>
    <t>きらいなおせち料理は何ですか？</t>
  </si>
  <si>
    <t>I_PPIS1 am_VBM very_RG nervous_JJ [_( worried_JJ ]_) ._.</t>
  </si>
  <si>
    <t>I am very nervous [worried].</t>
  </si>
  <si>
    <t>私は今とても緊張しています。</t>
  </si>
  <si>
    <t>What_DDQ do_VD0 you_PPY like_VVI about_II him_PPHO1 ?_?</t>
  </si>
  <si>
    <t>What do you like about him?</t>
  </si>
  <si>
    <t>〇〇〇のどういうところが好きなんですか？</t>
  </si>
  <si>
    <t>I_PPIS1 do_VD0 n't_XX like_VVI Japanese_JJ because_CS I_PPIS1 ca_VM n't_XX write_VVI many_DA2 kanji_NN1 and_CC I_PPIS1 am_VBM not_XX good_JJ at_II memorizing_VVG them_PPHO2 ._.</t>
  </si>
  <si>
    <t>I don't like Japanese because I can't write many kanji and I am not good at memorizing them.</t>
  </si>
  <si>
    <t>漢字が少ししか書けないし、漢字を覚えるのがにがてだから、国語は好きではない。</t>
  </si>
  <si>
    <t>I_PPIS1 like_VV0 (_( to_TO do_VDI )_) math_NN1 calculations_NN2 ._.</t>
  </si>
  <si>
    <t>I like (to do) math calculations.</t>
  </si>
  <si>
    <t>数学の計算が好きです。</t>
  </si>
  <si>
    <t>I_PPIS1 am_VBM not_XX good_JJ at_II math_NN1 problems_NN2 that_CST use_VV0 figures_NN2 ._.</t>
  </si>
  <si>
    <t>I am not good at math problems that use figures.</t>
  </si>
  <si>
    <t>数学の図形問題が苦手です。</t>
  </si>
  <si>
    <t>I_PPIS1 am_VBM not_XX good_JJ at_II remembering_VVG things_NN2 in_II social_JJ studies_NN2 ._.</t>
  </si>
  <si>
    <t>I am not good at remembering things in social studies.</t>
  </si>
  <si>
    <t>社会をあんきするのが苦手です。</t>
  </si>
  <si>
    <t>What_DDQ was_VBDZ in_II the_AT bread_NN1 you_PPY ate_VVD ?_? /_FO What_DDQ were_VBDR the_AT ingredients_NN2 in_II the_AT bread_NN1 you_PPY ate_VVD ?_?</t>
  </si>
  <si>
    <t>What was in the bread you ate? / What were the ingredients in the bread you ate?</t>
  </si>
  <si>
    <t>あなたが食べたパンの中身はなんですか？</t>
  </si>
  <si>
    <t>Is_VBZ your_APPGE ball_NN1 hard_RR enough_RR ?_?</t>
  </si>
  <si>
    <t>Is your ball hard enough?</t>
  </si>
  <si>
    <t>あなたのボールは固いですか？</t>
  </si>
  <si>
    <t>I_PPIS1 like_VV0 to_TO play_VVI soccer_NN1 ,_, but_CCB I_PPIS1 do_VD0 n't_XX like_VVI to_TO watch_VVI it_PPH1 ._.</t>
  </si>
  <si>
    <t>I like to play soccer, but I don't like to watch it.</t>
  </si>
  <si>
    <t>サッカーをやるのは好きだけどサッカーを見るのはすきじゃない。</t>
  </si>
  <si>
    <t>What_DDQ do_VD0 you_PPY like_VVI about_II Mr._NNB Kawakami_NP1 ?_?</t>
  </si>
  <si>
    <t>What do you like about Mr. Kawakami?</t>
  </si>
  <si>
    <t>川上さんのどこにあこがれていますか。</t>
  </si>
  <si>
    <t>What_DDQ do_VD0 n't_XX you_PPY like_VVI about_II basketball_NN1 ?_?</t>
  </si>
  <si>
    <t>What don't you like about basketball?</t>
  </si>
  <si>
    <t>バスケットボールのどこが嫌いですか。</t>
  </si>
  <si>
    <t>How_RRQ do_VD0 you_PPY practice_NN1 ?_?</t>
  </si>
  <si>
    <t>How do you practice?</t>
  </si>
  <si>
    <t>どのような練習をするのか。</t>
  </si>
  <si>
    <t>I_PPIS1 feel_VV0 happy_JJ when_CS I_PPIS1 do_VD0 my_APPGE [_( the_AT ]_) club_NN1 activity_NN1 ._.</t>
  </si>
  <si>
    <t>I feel happy when I do my [the] club activity.</t>
  </si>
  <si>
    <t>部活のときです。</t>
  </si>
  <si>
    <t>What_DDQ subjects_NN2 are_VBR you_PPY good_JJ at_II ?_?</t>
  </si>
  <si>
    <t>What subjects are you good at?</t>
  </si>
  <si>
    <t>とくいな教科はなんですか。</t>
  </si>
  <si>
    <t>Why_RRQ do_VD0 you_PPY like_VVI it_PPH1 ?_?</t>
  </si>
  <si>
    <t>Why do you like it?</t>
  </si>
  <si>
    <t>何故好きなのか。</t>
  </si>
  <si>
    <t>I_PPIS1 think_VV0 math_NN1 is_VBZ the_AT easiest_JJT subject_NN1 ._.</t>
  </si>
  <si>
    <t>I think math is the easiest subject.</t>
  </si>
  <si>
    <t>私は、数学が一番かんたんだと思います。</t>
  </si>
  <si>
    <t>My_APPGE blood_NN1 type_NN1 is_VBZ AB_FO ._.</t>
  </si>
  <si>
    <t>My blood type is AB.</t>
  </si>
  <si>
    <t>彼の血液型はAB型です。</t>
  </si>
  <si>
    <t>All_DB he_PPHS1 ate_VVD was_VBDZ miso_NN1 soup_NN1 ._.</t>
  </si>
  <si>
    <t>All he ate was miso soup.</t>
  </si>
  <si>
    <t>彼はみそ汁しか飲みませんでした。</t>
  </si>
  <si>
    <t>Would_VM this_DD1 be_VBI OK_JJ with_IW you_PPY ?_? /_FO Is_VBZ n't_XX this_RG enough_RR ?_?</t>
  </si>
  <si>
    <t>Would this be OK with you? / Isn't this enough?</t>
  </si>
  <si>
    <t>これでもいいのではないですか。</t>
  </si>
  <si>
    <t>Can_VM you_PPY write_VVI your_APPGE name_NN1 in_II English_NN1 ?_?</t>
  </si>
  <si>
    <t>Can you write your name in English?</t>
  </si>
  <si>
    <t>あなたの名前を英語で書けますか。</t>
  </si>
  <si>
    <t>I_PPIS1 do_VD0 n't_XX like_VVI bugs_NN2 ._. /_FO I_PPIS1 'm_VBM squeamish_JJ about_II bugs_NN2 ._.</t>
  </si>
  <si>
    <t>I don't like bugs. / I'm squeamish about bugs.</t>
  </si>
  <si>
    <t>虫が超苦手です。</t>
  </si>
  <si>
    <t>What_DDQ kind_NN1 of_IO dishes_NN2 can_VM you_PPY cook_VVI ?_?</t>
  </si>
  <si>
    <t>What kind of dishes can you cook?</t>
  </si>
  <si>
    <t>あなたはどういう料理がつくれますか。</t>
  </si>
  <si>
    <t>What_DDQ did_VDD you_PPY get_VVI on_II [_( for_IF ]_) your_APPGE birthday_NN1 ?_?</t>
  </si>
  <si>
    <t>What did you get on [for] your birthday?</t>
  </si>
  <si>
    <t>あなたの誕生日に何をもらいましたか？</t>
  </si>
  <si>
    <t>That_DD1 was_VBDZ the_AT date_NN1 when_CS I_PPIS1 performed_VVD in_II the_AT musical_JJ ._.</t>
  </si>
  <si>
    <t>That was the date when I performed in the musical.</t>
  </si>
  <si>
    <t>ミュージカルに出た日です。</t>
  </si>
  <si>
    <t>Because_CS math_NN1 classes_NN2 are_VBR difficult_JJ ._.</t>
  </si>
  <si>
    <t>Because math classes are difficult.</t>
  </si>
  <si>
    <t>数学の授業が難しいから。</t>
  </si>
  <si>
    <t>I_PPIS1 can_VM cook_VVI pork_NN1 with_IW ginger_NN1 ._. /_FO I_ZZ1 can_VM cook_VVI ginger_JJ roast_JJ pork_NN1 [_( chicken_NN1 ]_) ._.</t>
  </si>
  <si>
    <t>I can cook pork with ginger. / I can cook ginger roast pork [chicken].</t>
  </si>
  <si>
    <t>私はチンジャーロースをつくることができます。</t>
  </si>
  <si>
    <t>Soon_RR after_CS I_PPIS1 get_VV0 home_RL from_II school_NN1 ,_, I_PPIS1 listen_VV0 to_II music_NN1 ._. /_FO As_CS31 soon_CS32 as_CS33 I_PPIS1 get_VV0 home_RL from_II school_NN1 ,_, I_PPIS1 listen_VV0 to_II music_NN1 ._.</t>
  </si>
  <si>
    <t>Soon after I get home from school, I listen to music. / As soon as I get home from school, I listen to music.</t>
  </si>
  <si>
    <t>私は学校から帰ってきたら音楽をききます。</t>
  </si>
  <si>
    <t>Recently_RR I_PPIS1 got_VVD [_( started_VVN ]_) to_TO like_VVI science_NN1 ._.</t>
  </si>
  <si>
    <t>Recently I got [started] to like science.</t>
  </si>
  <si>
    <t>理科を最近好きになりました。</t>
  </si>
  <si>
    <t>What_DDQ subjects_NN2 are_VBR n't_XX you_PPY good_JJ at_II ?_?</t>
  </si>
  <si>
    <t>What subjects aren't you good at?</t>
  </si>
  <si>
    <t>あなたは何の教科ができませんか。</t>
  </si>
  <si>
    <t>There_EX are_VBR no_AT easy_JJ classes_NN2 ._. Every_AT1 class_NN1 is_VBZ difficult_JJ ._.</t>
  </si>
  <si>
    <t>There are no easy classes. Every class is difficult.</t>
  </si>
  <si>
    <t>かんたんな授業はなくて、すべて難しいです。</t>
  </si>
  <si>
    <t>Leave_VV0 for_IF school_NN1 right_RR now_RT ._. /_FO Go_VV0 to_II school_NN1 at_RR21 once_RR22 !_!</t>
  </si>
  <si>
    <t>Leave for school right now. / Go to school at once!</t>
  </si>
  <si>
    <t>今すぐ学校に行きなさい。</t>
  </si>
  <si>
    <t>What_DDQ strokes_VVZ can_VM you_PPY swim_VVI ?_?</t>
  </si>
  <si>
    <t>What strokes can you swim?</t>
  </si>
  <si>
    <t>あなたは水泳でなんの技ができますか？</t>
  </si>
  <si>
    <t>I_PPIS1 like_VV0 science_NN1 because_CS experiments_NN2 are_VBR fun_JJ ._. /_FO The_AT reason_NN1 why_RRQ I_PPIS1 like_VV0 science_NN1 is_VBZ that_CST experiments_NN2 are_VBR interesting_JJ ._.</t>
  </si>
  <si>
    <t>I like science because experiments are fun. / The reason why I like science is that experiments are interesting.</t>
  </si>
  <si>
    <t>理科が好きな理由は、実験をするのが楽しいからです。</t>
  </si>
  <si>
    <t>What_DDQ is_VBZ the_AT most_RGT touching_JJ movie_NN1 for_IF you_PPY ?_? /_FO What_DDQ is_VBZ the_AT most_RGT emotional_JJ movie_NN1 for_IF you_PPY ?_?</t>
  </si>
  <si>
    <t>What is the most touching movie for you? / What is the most emotional movie for you?</t>
  </si>
  <si>
    <t>あなたが一番感動した映画はなん（何）ですか？</t>
  </si>
  <si>
    <t>Were_VBDR you_PPY satisfied_VVN with_IW your_APPGE summer_NNT1 vacation_NN1 ?_?</t>
  </si>
  <si>
    <t>Were you satisfied with your summer vacation?</t>
  </si>
  <si>
    <t>あなたは夏休みをまんきつ（満喫）できましたか？</t>
  </si>
  <si>
    <t>The_AT food_NN1 I_PPIS1 like_VV0 best_VV0 is_VBZ monkfish_NN1 liver_NN1 ._. /_FO My_APPGE favorite_JJ food_NN1 is_VBZ monkfish_NN1 liver_NN1 ._.</t>
  </si>
  <si>
    <t>The food I like best is monkfish liver. / My favorite food is monkfish liver.</t>
  </si>
  <si>
    <t>僕はあんきも（あん肝）が食べ物の中で1番（一番）好きです。</t>
  </si>
  <si>
    <t>I_PPIS1 like_VV0 science_NN1 the_AT best_JJT ._.</t>
  </si>
  <si>
    <t>I like science the best.</t>
  </si>
  <si>
    <t>僕は理科の中で科学が1番（一番）好きです。</t>
  </si>
  <si>
    <t>What_DDQ food_NN1 do_VD0 n't_XX you_PPY like_VVI ?_?</t>
  </si>
  <si>
    <t>What food don't you like?</t>
  </si>
  <si>
    <t>嫌いな食べ物は何ですか？</t>
  </si>
  <si>
    <t>What_DDQ does_VDZ it_PPH1 mean_VVI ?_?</t>
  </si>
  <si>
    <t>What does it mean?</t>
  </si>
  <si>
    <t>それはどういう意味ですか？（相手が何か言ったとき）</t>
  </si>
  <si>
    <t>Could_VM you_PPY please_RR repeat_VVI that_CST slowly_RR ?_? /_FO Could_VM you_PPY say_VVI that_CST one_MC1 more_DAR time_NNT1 slowly_RR ?_?</t>
  </si>
  <si>
    <t>Could you please repeat that slowly? / Could you say that one more time slowly?</t>
  </si>
  <si>
    <t>もう1回（一回）、ゆっくり言ってください。</t>
  </si>
  <si>
    <t>Math_NN1 is_VBZ difficult_JJ ._.</t>
  </si>
  <si>
    <t>Math is difficult.</t>
  </si>
  <si>
    <t>数学が難しいです。</t>
  </si>
  <si>
    <t>It_PPH1 happens_VVZ to_II me_PPIO1 often_RR that_CST I_PPIS1 know_VV0 the_AT spelling_NN1 of_IO words_NN2 ,_, but_CCB I_PPIS1 ca_VM n't_XX pronounce_VVI some_DD of_IO them_PPHO2 ._.</t>
  </si>
  <si>
    <t>It happens to me often that I know the spelling of words, but I can't pronounce some of them.</t>
  </si>
  <si>
    <t>たまに、スペルは分かるけど、発音が分からないことがたびたびあった。</t>
  </si>
  <si>
    <t>What_DDQ are_VBR you_PPY going_VVG to_TO have_VHI for_IF dinner_NN1 tonight_RT ?_?</t>
  </si>
  <si>
    <t>What are you going to have for dinner tonight?</t>
  </si>
  <si>
    <t>あなたは今日、何を夜に食べる予定ですか？</t>
  </si>
  <si>
    <t>What_DDQ did_VDD you_PPY have_VHI for_IF breakfast_NN1 ,_, lunch_NN1 and_CC dinner_NN1 yesterday_RT ?_?</t>
  </si>
  <si>
    <t>What did you have for breakfast, lunch and dinner yesterday?</t>
  </si>
  <si>
    <t>昨日、朝、昼、晩に何を食べましたか？</t>
  </si>
  <si>
    <t>Since_CS [_( Because_CS ,_, As_II ]_) I_PPIS1 like_VV0 nature_NN1 ,_, I_PPIS1 like_VV0 science_NN1 ._.</t>
  </si>
  <si>
    <t>Since [Because, As] I like nature, I like science.</t>
  </si>
  <si>
    <t>自然が好きだから、理科が好き。</t>
  </si>
  <si>
    <t>I_PPIS1 can_VM cook_VVI some_DD dishes_NN2 but_CCB I_PPIS1 ca_VM n't_XX cook_VVI others_NN2 ._.</t>
  </si>
  <si>
    <t>I can cook some dishes but I can't cook others.</t>
  </si>
  <si>
    <t>作れる料理もあるし、作れない料理もある。</t>
  </si>
  <si>
    <t>Who_PNQS do_VD0 you_PPY like_VVI best_RRT of_IO the_AT characters_NN2 appearing_VVG in_II the_AT drama_NN1 ?_?</t>
  </si>
  <si>
    <t>Who do you like best of the characters appearing in the drama?</t>
  </si>
  <si>
    <t>そのドラマに出てる人の中で誰が好きですか。</t>
  </si>
  <si>
    <t>Social_JJ studies_NN2 is_VBZ so_RG difficult_JJ that_CST I_PPIS1 do_VD0 n't_XX understand_VVI it_PPH1 ._.</t>
  </si>
  <si>
    <t>Social studies is so difficult that I don't understand it.</t>
  </si>
  <si>
    <t>社会の授業が難しくて分からない。</t>
  </si>
  <si>
    <t>Because_CS I_PPIS1 like_VV0 math_NN1 calculation_NN1 ._.</t>
  </si>
  <si>
    <t>Because I like math calculation.</t>
  </si>
  <si>
    <t>なぜなら、計算をするのが好きだからです。</t>
  </si>
  <si>
    <t>I_PPIS1 ca_VM n't_XX touch_VVI worms_NN2 and_CC insects_NN2 ._. /_FO I_ZZ1 ca_VM n't_XX touch_VVI reptiles_NN2 ._.</t>
  </si>
  <si>
    <t>I can't touch worms and insects. / I can't touch reptiles.</t>
  </si>
  <si>
    <t>私は虫類（爬虫類）には触れません。</t>
  </si>
  <si>
    <t>I_PPIS1 am_VBM allergic_JJ to_II sushi_NN2 ,_, so_CS I_PPIS1 ca_VM n't_XX eat_VVI it_PPH1 ._.</t>
  </si>
  <si>
    <t>I am allergic to sushi, so I can't eat it.</t>
  </si>
  <si>
    <t>アレルギーで、おすしが食べれません。</t>
  </si>
  <si>
    <t>Which_DDQ celebrity_NN1 do_VD0 you_PPY like_VVI ?_?</t>
  </si>
  <si>
    <t>Which celebrity do you like?</t>
  </si>
  <si>
    <t>どんな芸能人が好きですか？</t>
  </si>
  <si>
    <t>I_PPIS1 forgot_VVD their_APPGE last_MD names_NN2 ._. I_PPIS1 forgot_VVD his_PPGE /_FO her_APPGE last_MD name_NN1 ._.</t>
  </si>
  <si>
    <t>I forgot their last names. I forgot his / her last name.</t>
  </si>
  <si>
    <t>苗字忘れた。</t>
  </si>
  <si>
    <t>I_PPIS1 'm_VBM not_XX good_JJ at_II solving_VVG difficult_JJ math_NN1 problems_NN2.</t>
  </si>
  <si>
    <t>I'm not good at solving difficult math problems</t>
  </si>
  <si>
    <t>数学の難しい問題を解くことが苦手です。</t>
  </si>
  <si>
    <t>I_PPIS1 like_VV0 the_AT sound_NN1 of_IO the_AT xylophone._NNU</t>
  </si>
  <si>
    <t>I like the sound of the xylophone.</t>
  </si>
  <si>
    <t>木琴の音が好きです。</t>
  </si>
  <si>
    <t>have_VH0 a_AT1 lesson/have_FU a_AT1 class_NN1 ._.</t>
  </si>
  <si>
    <t>have a lesson/have a class.</t>
  </si>
  <si>
    <t>授業を受ける。</t>
  </si>
  <si>
    <t>I_PPIS1 had_VHD P.E_NP1 ._. four_MC days_NNT2 in_II a_AT1 row_NN1 ._.</t>
  </si>
  <si>
    <t>I had P.E. four days in a row.</t>
  </si>
  <si>
    <t>4日連続で体育があった。</t>
  </si>
  <si>
    <t>I_PPIS1 do_VD0 n't_XX spend_VVI much_DA1 time_NNT1 with_IW my_APPGE family_NN1 ._.</t>
  </si>
  <si>
    <t>I don't spend much time with my family.</t>
  </si>
  <si>
    <t>家族とはあまり一緒に何かをしません。</t>
  </si>
  <si>
    <t>I_PPIS1 do_VD0 n't_XX like_VVI long_JJ distance_NN1 running_NN1 ._. /_FO I_ZZ1 hate_VV0 long_JJ distance_NN1 running_NN1 ._.</t>
  </si>
  <si>
    <t>I don't like long distance running. / I hate long distance running.</t>
  </si>
  <si>
    <t>私は持久走が嫌いです。</t>
  </si>
  <si>
    <t>I_PPIS1 like_VV0 having_VHG meals_NN2 with_IW my_APPGE family_NN1 ._.</t>
  </si>
  <si>
    <t>I like having meals with my family.</t>
  </si>
  <si>
    <t>家族と一緒にご飯を食べるのが好きです。</t>
  </si>
  <si>
    <t>What_DDQ 's_VBZ your_APPGE favorite_JJ thing_NN1 to_TO do_VDI in_II P.E._NP1 ?_?</t>
  </si>
  <si>
    <t>What's your favorite thing to do in P.E.?</t>
  </si>
  <si>
    <t>体育の授業で何をすることが一番好きですか。</t>
  </si>
  <si>
    <t>We_PPIS2 could_VM n't_XX use_VVI the_AT pool_NN1 this_DD1 year_NNT1 ._.</t>
  </si>
  <si>
    <t>We couldn't use the pool this year.</t>
  </si>
  <si>
    <t>今年はプールに入れなかった。</t>
  </si>
  <si>
    <t>My_APPGE ballet_NN1 teacher_NN1 told_VVD me_PPIO1 I_PPIS1 could_VM n't_XX join_VVI a_AT1 sports_NN2 club_NN1 ,_, so_CS I_PPIS1 joined_VVD the_AT music_NN1 club_NN1 ._.</t>
  </si>
  <si>
    <t>My ballet teacher told me I couldn't join a sports club, 
 so I joined the music club.</t>
  </si>
  <si>
    <t>バレエの先生に運動部に入ってはいけないと言われたので器楽部に入った。</t>
  </si>
  <si>
    <t>I_PPIS1 ca_VM n't_XX eat_VVI that_CST because_CS I_PPIS1 'm_VBM allergic_JJ to_II it_PPH1 ._. /_FO I_ZZ1 ca_VM n't_XX eat_VVI that_CST because_CS I_PPIS1 have_VH0 an_AT1 allergy_NN1 ._.</t>
  </si>
  <si>
    <t>I can't eat that because I'm allergic to it. / I can't eat that because I have an allergy.</t>
  </si>
  <si>
    <t>アレルギーがあるから食べられない。</t>
  </si>
  <si>
    <t>What_DDQ /_FO Which_DDQ celebrity_NN1 do_VD0 you_PPY like_VVI ?_? Which_DDQ /What_FU TV_NN1 personality_NN1 do_VD0 you_PPY like_VVI ?_?</t>
  </si>
  <si>
    <t>What / Which celebrity do you like? Which /What TV personality do you like?</t>
  </si>
  <si>
    <t>どの出演者が好きですか？</t>
  </si>
  <si>
    <t>Why_RRQ do_VD0 you_PPY like_VVI basketball_NN1 ?_?</t>
  </si>
  <si>
    <t>Why do you like basketball?</t>
  </si>
  <si>
    <t>あなたはなぜバスケットボールが好きなのですか？</t>
  </si>
  <si>
    <t>I_PPIS1 like_VV0 social_JJ studies_NN2 because_CS I_PPIS1 like_VV0 history_NN1 ._. ._.</t>
  </si>
  <si>
    <t>I like social studies because I like history.</t>
  </si>
  <si>
    <t>社会が好きな理由は歴史が好きだからです。</t>
  </si>
  <si>
    <t>I_PPIS1 like_VV0 that_CST show_VV0 because_CS I_PPIS1 like_VV0 the_AT actors_NN2 in_II it_PPH1 ._.</t>
  </si>
  <si>
    <t>I like that show because I like the actors in it.</t>
  </si>
  <si>
    <t>その番組が好きな理由は、私の好きな人が出ているからです。</t>
  </si>
  <si>
    <t>I_PPIS1 like_VV0 him_PPHO1 because_CS he_PPHS1 looks_VVZ like_II (_( a_AT1 famous_JJ actor_NN1 )_) ._.</t>
  </si>
  <si>
    <t>I like him because he looks like (a famous actor).</t>
  </si>
  <si>
    <t>彼は～に似ているから好きです。</t>
  </si>
  <si>
    <t>I_PPIS1 like_VV0 the_AT shape_NN1 of_IO cats_NN2 '_GE teeth_NN2 ._.</t>
  </si>
  <si>
    <t>I like the shape of cats' teeth.</t>
  </si>
  <si>
    <t>猫の歯が好きです。</t>
  </si>
  <si>
    <t>I_PPIS1 like_VV0 doing_VDG calculations_NN2 ._.</t>
  </si>
  <si>
    <t>I like doing calculations.</t>
  </si>
  <si>
    <t>私は計算をすることが好きです。</t>
  </si>
  <si>
    <t>He_PPHS1 is_VBZ very_RG kind_JJ ,_, so_CS I_PPIS1 like_VV0 him_PPHO1 ._.</t>
  </si>
  <si>
    <t>He is very kind, so I like him.</t>
  </si>
  <si>
    <t>彼はとても優しいので好きです。</t>
  </si>
  <si>
    <t>The_AT reason_NN1 I_PPIS1 do_VD0 n't_XX like_VVI summer_NNT1 is_VBZ because_CS I_PPIS1 hate_VV0 the_AT bugs_NN2 ._.</t>
  </si>
  <si>
    <t>The reason I don't like summer is because I hate the bugs.</t>
  </si>
  <si>
    <t>夏は好きではない理由は虫に会うのが嫌だからです。</t>
  </si>
  <si>
    <t>I_PPIS1 always_RR tell_VV0 my_APPGE family_NN1 about_II my_APPGE school_NN1 day_NNT1 ._. (_( What_DDQ happened_VVD at_II school_NN1 sounds_VVZ as_CS21 if_CS22 something_PN1 bad_RR happened_VVD ._. )_)</t>
  </si>
  <si>
    <t>I always tell my family about my school day. (What happened at school sounds as if something bad happened.)</t>
  </si>
  <si>
    <t>家族と学校であった出来事を話しています。</t>
  </si>
  <si>
    <t>My_APPGE favorite_JJ sketch_NN1 of_IO his_PPGE is_VBZ (_( the_AT one_MC1 )_) called_VVN 'How_VV0 to_TO hold_VVI the_AT a_AT1 map_NN1 of_IO a_AT1 prefecture_NN1 in_II your_APPGE hands_NN2 ._. ' /_FO My_APPGE favorite_JJ sketch_NN1 by_II that_DD1 comedian_N</t>
  </si>
  <si>
    <t>My favorite sketch of his is (the one) called 'How to hold the a map of a prefecture in your hands.' / My favorite sketch by that comedian is called 'How to hold the a map of a prefecture in your hands.'</t>
  </si>
  <si>
    <t>彼のコントで一番好きなのは都道府県のつかみ方というネタです。</t>
  </si>
  <si>
    <t>My_APPGE mouth_NN1 starts_VVZ to_TO hurt_VVI when_RRQ I_PPIS1 eat_VV0 pineapple_NN1 ,_, so_CS I_PPIS1 do_VD0 n't_XX like_VVI it_PPH1</t>
  </si>
  <si>
    <t>My mouth starts to hurt when I eat pineapple, so I don't like it</t>
  </si>
  <si>
    <t>パイナップルを食べると口の中が痛くなるので嫌いです。</t>
  </si>
  <si>
    <t xml:space="preserve"> I_PPIS1 do_VD0 n't_XX like_VVI it_PPH1 when_CS it_PPH1 's_VBZ chilly_JJ ._.</t>
  </si>
  <si>
    <t>I don't like it when it's chilly.</t>
  </si>
  <si>
    <t>肌寒いのは苦手です。</t>
  </si>
  <si>
    <t>I_PPIS1 like_VV0 fall_NN1 because_CS the_AT temperature_NN1 is_VBZ perfect_JJ for_IF me_PPIO1 ._.</t>
  </si>
  <si>
    <t>I like fall because the temperature is perfect for me.</t>
  </si>
  <si>
    <t>ちょうどいい気温なので秋が好きです。</t>
  </si>
  <si>
    <t>What_DDQ Chinese_JJ food_NN1 do_VD0 you_PPY recommend_VVI ?_?</t>
  </si>
  <si>
    <t>What Chinese food do you recommend?</t>
  </si>
  <si>
    <t>どんな中華料理がおすすめですか？</t>
  </si>
  <si>
    <t>What_DDQ dramas_NN2 are_VBR on_II now_RT ?_? /_FO What_DDQ dramas_NN2 are_VBR playing_VVG now_RT (_( on_II TV_NN1 )_) ?_?</t>
  </si>
  <si>
    <t>What dramas are on now? / What dramas are playing now (on TV)?</t>
  </si>
  <si>
    <t>今、どんなドラマがやっていますか？</t>
  </si>
  <si>
    <t>Summer_NNT1 is_VBZ hot_JJ but_CCB I_PPIS1 can_VM swim_VVI in_II the_AT pool_NN1 or_CC ocean_NN1 ,_, so_CS I_PPIS1 like_VV0 it_PPH1 ._.</t>
  </si>
  <si>
    <t>Summer is hot but I can swim in the pool or ocean, so I like it.</t>
  </si>
  <si>
    <t>夏は暑いけれど海やプールに入れるので好きです。</t>
  </si>
  <si>
    <t>Winter_NNT1 is_VBZ cold_JJ but_CCB I_PPIS1 can_VM ski_VVI and_CC do_VDI other_JJ winter_NNT1 activities_NN2 so_CS I_PPIS1 like_VV0 it_PPH1 ._.</t>
  </si>
  <si>
    <t>Winter is cold but I can ski and 
 do other winter activities so I like it.</t>
  </si>
  <si>
    <t>冬は寒いけれどスキーなどができるので好きです。</t>
  </si>
  <si>
    <t>Do_VD0 you_PPY like_VVI any_DD sports_NN2 other_II21 than_II22 rugby_NN1 ?_?</t>
  </si>
  <si>
    <t>Do you like any sports other than rugby?</t>
  </si>
  <si>
    <t>ラグビー以外に好きなスポーツはありますか？</t>
  </si>
  <si>
    <t>Which_DDQ subject_NN1 do_VD0 you_PPY like_VVI of_IO the_AT five_MC ?_?</t>
  </si>
  <si>
    <t>Which subject do you like of the five?</t>
  </si>
  <si>
    <t>５教科の中で好きな科目は何ですか？</t>
  </si>
  <si>
    <t>He_PPHS1 used_VMK to_TO play_VVI for_IF Hanshin_NP1 ,_, but_CCB now_RT he_PPHS1 's_VBZ moved_VVN to_II Chunichi_NP1 ._. He_PPHS1 used_VMK to_TO play_VVI for_IF the_AT Tigers_NN2 ,_, but_CCB now_RT he_PPHS1 's_VBZ moved_VVN to_II the_AT Dragons_NN2 ._.</t>
  </si>
  <si>
    <t>He used to play for Hanshin, but now he's moved to Chunichi. He used to play for the Tigers, but now he's moved to the Dragons.</t>
  </si>
  <si>
    <t>彼は以前は阪神にいましたが、今は中日に異動しました。</t>
  </si>
  <si>
    <t>My_APPGE mom_NN1 is_VBZ sometimes_RT scary_JJ ._. /_FO My_APPGE mom_NN1 can_VM be_VBI scary_JJ ._.</t>
  </si>
  <si>
    <t>My mom is sometimes scary. / My mom can be scary.</t>
  </si>
  <si>
    <t>おかんが怖いです。</t>
  </si>
  <si>
    <t>What_DDQ anime_NN1 do_VD0 you_PPY recommend_VVI ?_?</t>
  </si>
  <si>
    <t>What anime do you recommend?</t>
  </si>
  <si>
    <t>オススメのアニメは何ですか？</t>
  </si>
  <si>
    <t>Aragaki_NP1 Yui_NP1 was_VBDZ in_II 'Nigeru_NN1 wa_NN1 Hajidaga_NP1 Yaku_NP1 ni_NN2 Tatsu'_VV0 ._.</t>
  </si>
  <si>
    <t>Aragaki Yui was in 'Nigeru wa Hajidaga Yaku ni Tatsu'.</t>
  </si>
  <si>
    <t>ガッキーが逃げ恥に出ていました。</t>
  </si>
  <si>
    <t>I_PPIS1 like_VV0 hanging_VVG out_RP and_CC playing_VVG games_NN2 with_IW my_APPGE brother_NN1 ._.</t>
  </si>
  <si>
    <t>I like hanging out and playing games with my brother.</t>
  </si>
  <si>
    <t>兄弟と一緒に遊んだりゲームをするのが楽しいです。</t>
  </si>
  <si>
    <t>What_DDQ position_NN1 do_VD0 you_PPY play_VVI ?_?</t>
  </si>
  <si>
    <t>What position do you play?</t>
  </si>
  <si>
    <t>あなたのポジションはどこですか？</t>
  </si>
  <si>
    <t>What_DDQ club_NN1 are_VBR you_PPY in_RP ?_?</t>
  </si>
  <si>
    <t>What club are you in?</t>
  </si>
  <si>
    <t>どんなクラブに所属していますか？</t>
  </si>
  <si>
    <t>Who_PNQS do_VD0 you_PPY like_VVI (_( the_AT )_) best_RRT in_II that_DD1 group_NN1 ?_?</t>
  </si>
  <si>
    <t>Who do you like (the) best in that group?</t>
  </si>
  <si>
    <t>そのグループの中でだれが一番好きですか？</t>
  </si>
  <si>
    <t>My_APPGE musical_JJ instrument_NN1 is_VBZ bigger_JJR than_CSN a_AT1 mandolin_NN1 ._.</t>
  </si>
  <si>
    <t>My musical instrument is bigger than a mandolin.</t>
  </si>
  <si>
    <t>マンドリンより自分の担当の楽器のほうが大きいです。</t>
  </si>
  <si>
    <t>I_PPIS1 like_VV0 spending_VVG time_NNT1 alone_JJ ._. /_FO I_PPIS1 like_VV0 being_VBG alone_JJ ._.</t>
  </si>
  <si>
    <t>I like spending time alone. / I like being alone.</t>
  </si>
  <si>
    <t>１人で過ごすことが好きです。</t>
  </si>
  <si>
    <t>I_PPIS1 talk_VV0 to_II my_APPGE mom_NN1 about_II school_NN1 ,_, dogs_NN2 ,_, and_CC other_JJ things_NN2 ._.</t>
  </si>
  <si>
    <t>I talk to my mom about school, dogs, and other things.</t>
  </si>
  <si>
    <t>私は母と学校の話や犬の話などをします。</t>
  </si>
  <si>
    <t>Which_DDQ 'Itte_NN1 Q'_FO skit_NN1 do_VD0 you_PPY like_VVI ?_?</t>
  </si>
  <si>
    <t>Which 'Itte Q' skit do you like?</t>
  </si>
  <si>
    <t>あなたはイッテQの何の企画が好きですか？</t>
  </si>
  <si>
    <t>I_PPIS1 do_VD0 n't_XX like_VVI any_DD actor_NN1 in_RR21 particular_RR22 ._.</t>
  </si>
  <si>
    <t>I don't like any actor in particular.</t>
  </si>
  <si>
    <t>好きな俳優は特にいません。</t>
  </si>
  <si>
    <t>I_PPIS1 like_VV0 to_TO exercise_VVI ._. /_FO I_PPIS1 like_VV0 using_VVG my_APPGE body_NN1 ._. /_FO I_PPIS1 like_VV0 moving_VVG my_APPGE body_NN1 ._.</t>
  </si>
  <si>
    <t>I like to exercise. / I like using my body. / I like moving my body.</t>
  </si>
  <si>
    <t>私は体を動かすことが好きです。</t>
  </si>
  <si>
    <t>We_PPIS2 will_VM end_VVI our_APPGE club_NN1 activities_NN2 soon_RR ._.</t>
  </si>
  <si>
    <t>We will end our club activities soon.</t>
  </si>
  <si>
    <t>私たちはもうすぐ引退します。</t>
  </si>
  <si>
    <t>I_PPIS1 want_VV0 to_TO go_VVI to_TO see_VVI a_AT1 movie_NN1 called_VVN My_APPGE Hero_NN1 Academia_NN1 this_DD1 summer_NNT1 ._.</t>
  </si>
  <si>
    <t>I want to go to see a movie called My Hero Academia this summer.</t>
  </si>
  <si>
    <t>僕のヒーローアカデミアという映画を夏ごろに観に行きたいです。</t>
  </si>
  <si>
    <t>Do_VD0 you_PPY like_VVI going_VVG to_II the_AT river_NN1 ?_?</t>
  </si>
  <si>
    <t>Do you like going to the river?</t>
  </si>
  <si>
    <t>あなたは川に行くことは好きですか。</t>
  </si>
  <si>
    <t>Mr._NNB Ueda_NP1 is_VBZ the_AT chairman_NN1 ._.</t>
  </si>
  <si>
    <t>Mr. Ueda is the chairman.</t>
  </si>
  <si>
    <t>上田さんが司会をしています。</t>
  </si>
  <si>
    <t>Mr._NNB Arita_NP1 is_VBZ on_II TV_NN1 ._.</t>
  </si>
  <si>
    <t>Mr. Arita is on TV.</t>
  </si>
  <si>
    <t>有田が出演しています。</t>
  </si>
  <si>
    <t>I_PPIS1 saw_VVD a_AT1 person_NN1 behaving_VVG badly_RR on_II Police_NN2 24_MC hours_NNT2 ._.</t>
  </si>
  <si>
    <t>I saw a person behaving badly on Police 24 hours.</t>
  </si>
  <si>
    <t>警察２４時で暴れている人を見ました。</t>
  </si>
  <si>
    <t>Fried_JJ dumplings_NN2 have_VH0 a_AT1 thick_JJ crispy_JJ skin_NN1 and_CC are_VBR juicy_JJ inside_RL ._. They_PPHS2 are_VBR delicious_JJ ._.</t>
  </si>
  <si>
    <t>Fried dumplings have a thick crispy skin and are juicy inside. 
 They are delicious.</t>
  </si>
  <si>
    <t>焼き小籠包は皮が厚くて肉汁があっておいしいです。</t>
  </si>
  <si>
    <t>There_EX is_VBZ a_AT1 live_JJ action_NN1 movie_NN1 version_NN1 ._.</t>
  </si>
  <si>
    <t>There is a live action movie version</t>
  </si>
  <si>
    <t>実写版の映画があります。</t>
  </si>
  <si>
    <t xml:space="preserve"> I_PPIS1 'm_VBM an_AT1 only_JJ child_NN1 so_CS I_PPIS1 do_VD0 n't_XX know_VVI what_DDQ it_PPH1 's_VBZ like_JJ to_TO have_VHI siblings_NN2 ._.</t>
  </si>
  <si>
    <t>I'm an only child so I don't know what it's like to have siblings.</t>
  </si>
  <si>
    <t>自分は一人っ子なので兄弟のことについてはわかりません。</t>
  </si>
  <si>
    <t>I_PPIS1 like_VV0 it_PPH1 when_CS the_AT temperature_NN1 is_VBZ just_RR right_JJ in_II spring_NN1 ._.</t>
  </si>
  <si>
    <t>I like it when the temperature is just right in spring.</t>
  </si>
  <si>
    <t>私はちょうどいい気温の春が好きです。</t>
  </si>
  <si>
    <t>Do_VD0 you_PPY like_VVI any_DD of_IO the_AT units_NN2 in_II this_DD1 English_JJ textbook_NN1 ?_?</t>
  </si>
  <si>
    <t>Do you like any of the units in this English textbook?</t>
  </si>
  <si>
    <t>英語で好きな単元はありますか。</t>
  </si>
  <si>
    <t>I_PPIS1 like_VV0 rugby_NN1 because_CS I_PPIS1 do_VD0 n't_XX know_VVI any_DD other_JJ sports_NN2 ._.</t>
  </si>
  <si>
    <t>I like rugby because I don't know any other sports.</t>
  </si>
  <si>
    <t>ラグビー以外知らないのでラグビーが大好きです。</t>
  </si>
  <si>
    <t>I_PPIS1 like_VV0 short_JJ distance_NN1 running_NN1 but_CCB I_PPIS1 dislike_VV0 long_JJ distance_NN1 running_NN1 ._.</t>
  </si>
  <si>
    <t>I like short distance running but I dislike long distance running.</t>
  </si>
  <si>
    <t>私は短距離走が好きですが長距離走は嫌いです。</t>
  </si>
  <si>
    <t>I_PPIS1 get_VV0 excited_JJ when_CS it_PPH1 snows_VVZ ._.</t>
  </si>
  <si>
    <t>I get excited when it snows.</t>
  </si>
  <si>
    <t>雪が降るとテンションが上がります。</t>
  </si>
  <si>
    <t>I_PPIS1 like_VV0 science_NN1 because_CS I_PPIS1 like_VV0 doing_VDG experiments_NN2 ._.</t>
  </si>
  <si>
    <t>I like science because I like doing experiments.</t>
  </si>
  <si>
    <t>実験をすることが好きなので理科が好きです。</t>
  </si>
  <si>
    <t>Napa_NN1 cabbage_NN1 is_VBZ my_APPGE favorite_JJ ingredient_NN1 in_II hot_JJ pot_NN1 ._.</t>
  </si>
  <si>
    <t>Napa cabbage is my favorite ingredient in hot pot.</t>
  </si>
  <si>
    <t>私はお鍋の中でも白菜が一番好きです。</t>
  </si>
  <si>
    <t>I_PPIS1 like_VV0 anime_NN1 ._. My_APPGE favorite_NN1 is_VBZ Attack_NN1 on_II Titan_NP1 ._.</t>
  </si>
  <si>
    <t>I like anime. My favorite is Attack on Titan.</t>
  </si>
  <si>
    <t>私はアニメが好きで、その中でも進撃の巨人が一番好きです。</t>
  </si>
  <si>
    <t>I_PPIS1 'm_VBM happy_JJ when_CS I_PPIS1 make_VV0 a_AT1 shot_NN1 in_II basketball_NN1 ._.</t>
  </si>
  <si>
    <t>I'm happy when I make a shot in basketball.</t>
  </si>
  <si>
    <t>僕はバスケのシュートを決めたとき嬉しいです。</t>
  </si>
  <si>
    <t>What_DDQ are_VBR you_PPY planning_VVG to_TO buy_VVI ?_? /_FO What_DDQ do_VD0 you_PPY plan_VVI to_TO buy_VVI ?_?</t>
  </si>
  <si>
    <t>What are you planning to buy? / What do you plan to buy?</t>
  </si>
  <si>
    <t>何を買う予定なの？</t>
  </si>
  <si>
    <t>Spring_NN1 is_VBZ difficult_JJ for_IF me_PPIO1 because_CS there_EX is_VBZ a_AT1 lot_NN1 of_IO pollen_NN1 ._.</t>
  </si>
  <si>
    <t>Spring is difficult for me because there is a lot of pollen.</t>
  </si>
  <si>
    <t>花粉があるので春は苦手です。</t>
  </si>
  <si>
    <t>Summer_NNT1 is_VBZ a_AT1 difficult_JJ time_NNT1 of_IO the_AT year_NNT1 for_IF me_PPIO1 ._.</t>
  </si>
  <si>
    <t>Summer is a difficult time of the year for me.</t>
  </si>
  <si>
    <t>夏は過ごしにくいです。</t>
  </si>
  <si>
    <t>I_PPIS1 often_RR eat_VV0 shaved_JJ ice_NN1 at_II festivals_NN2 ._.</t>
  </si>
  <si>
    <t>I often eat shaved ice at festivals.</t>
  </si>
  <si>
    <t>私はお祭りでかき氷を食べます。</t>
  </si>
  <si>
    <t>_ I_PPIS1 like_VV0 Miyagawa_NP1 Daisuke_NP1 because_CS he_PPHS1 does_VDZ his_APPGE best_JJT at_II everything_PN1 ._. "_"</t>
  </si>
  <si>
    <t>I like Miyagawa Daisuke because he does his best 
 at everything.</t>
  </si>
  <si>
    <t>宮川大輔は何に対しても全力だから好きです。</t>
  </si>
  <si>
    <t>I_PPIS1 'm_VBM not_XX very_RG strong_JJ ,_, so_RR exercise_VV0 is_VBZ difficult_JJ for_IF me_PPIO1 ._.</t>
  </si>
  <si>
    <t>I'm not very strong, so exercise is difficult for me.</t>
  </si>
  <si>
    <t>体力がないので運動は苦手です。</t>
  </si>
  <si>
    <t>I_PPIS1 do_VD0 n't_XX know_VVI a_AT1 lot_NN1 about_II new_JJ music_NN1 ._.</t>
  </si>
  <si>
    <t>I don't know a lot about new music.</t>
  </si>
  <si>
    <t>私は最近の歌についてあまり知りません。</t>
  </si>
  <si>
    <t>I_PPIS1 do_VD0 n't_XX like_VVI any_DD of_IO the_AT seasons_NNT2 other_II21 than_II22 fall_NN1 ._. The_AT only_JJ season_NNT1 I_PPIS1 like_VV0 is_VBZ fall_NN1 ._. Fall_NN1 is_VBZ the_AT only_JJ season_NNT1 I_PPIS1 like_VV0 ._.</t>
  </si>
  <si>
    <t>I don't like any of the seasons other than fall. The only season I like is fall. Fall is the only season I like.</t>
  </si>
  <si>
    <t>秋以外嫌いです。</t>
  </si>
  <si>
    <t>I_PPIS1 want_VV0 to_TO try_VVI making_VVG a_AT1 snowman_NN1 ._.</t>
  </si>
  <si>
    <t>I want to try making a snowman.</t>
  </si>
  <si>
    <t>雪だるまを作ってみたいです。</t>
  </si>
  <si>
    <t>Which_DDQ secondary_JJ subject_NN1 do_VD0 you_PPY like_VVI ?_?</t>
  </si>
  <si>
    <t>Which secondary subject do you like?</t>
  </si>
  <si>
    <t>副教科では何が好きですか。</t>
  </si>
  <si>
    <t>I_PPIS1 do_VD0 n't_XX like_VVI spring_NN1 because_II21 of_II22 the_AT caterpillars_NN2 ._.</t>
  </si>
  <si>
    <t>I don't like spring because of the caterpillars.</t>
  </si>
  <si>
    <t>春は毛虫がいるから嫌いです。</t>
  </si>
  <si>
    <t>I_PPIS1 like_VV0 P.E_NP1 ._. because_CS I_PPIS1 do_VD0 n't_XX have_VHI to_TO think_VVI too_RG hard_RR ._.</t>
  </si>
  <si>
    <t>I like P.E. because I don't have to think too hard.</t>
  </si>
  <si>
    <t>頭を使わなくていいので体育が好きです。</t>
  </si>
  <si>
    <t>I_PPIS1 used_VMK to_TO practice_NN1 swimming_NN1 ._.</t>
  </si>
  <si>
    <t>I used to practice swimming.</t>
  </si>
  <si>
    <t>私は水泳を習っていました。</t>
  </si>
  <si>
    <t>I_PPIS1 like_VV0 science_NN1 but_CCB I_PPIS1 do_VD0 n't_XX like_VVI dealing_VVG with_IW formulas_NN2 ._.</t>
  </si>
  <si>
    <t>I like science but I don't like dealing with formulas.</t>
  </si>
  <si>
    <t>理科は好きだけれどその中の計算は好きではないです。</t>
  </si>
  <si>
    <t>Fall_NN1 is_VBZ cool_JJ so_CS I_PPIS1 like_VV0 it_PPH1 ._. /_FO In_II fall_NN1 the_AT temperature_NN1 is_VBZ mild_JJ ,_, so_CS I_PPIS1like_VV0 it_PPH1 ._.</t>
  </si>
  <si>
    <t>Fall is cool so I like it. / In fall the temperature is mild, so I like it.</t>
  </si>
  <si>
    <t>秋は涼しいので好きです。</t>
  </si>
  <si>
    <t>Do_VD0 you_PPY know_VVI how_RRQ to_TO solve_VVI this_DD1 math_NN1 problem_NN1 ?_?</t>
  </si>
  <si>
    <t>Do you know how to solve this math problem?</t>
  </si>
  <si>
    <t>数学の問題を解くコツを知っていますか？</t>
  </si>
  <si>
    <t>I_PPIS1 like_VV0 history_NN1 in_II social_JJ studies_NN2 ,_, but_CCB I_PPIS1 'm_VBM not_XX good_JJ at_II geography_NN1 ._.</t>
  </si>
  <si>
    <t>I like history in social studies, but I'm not good at geography.</t>
  </si>
  <si>
    <t>社会の歴史は好きですが地理は苦手です。</t>
  </si>
  <si>
    <t>I_PPIS1 had_VHD a_AT1 fight_NN1 with_IW my_APPGE big_JJ brother_NN1 ._. /_FO I_ZZ1 got_VVN into_II a_AT1 fight_NN1 with_IW my_APPGE brother_NN1 ._.</t>
  </si>
  <si>
    <t>I had a fight with my big brother. / I got into a fight with my brother.</t>
  </si>
  <si>
    <t>弟とけんかをしました。</t>
  </si>
  <si>
    <t>What_DDQ do_VD0 you_PPY like_VVI to_TO do_VDI with_IW your_APPGE family_NN1 ?_?</t>
  </si>
  <si>
    <t>What do you like to do with your family?</t>
  </si>
  <si>
    <t>家族と何をすることが好きですか？</t>
  </si>
  <si>
    <t>I_PPIS1 play_VV0 the_AT Japanese_JJ card_NN1 game_NN1 'daifugo'_VV0 together_RL with_IW my_APPGE family_NN1 ._.</t>
  </si>
  <si>
    <t>I play the Japanese card game 'daifugo' together with my family.</t>
  </si>
  <si>
    <t>家族で大富豪をします。</t>
  </si>
  <si>
    <t>Now_RT we_PPIS2 are_VBR doing_VDG creative_JJ dance_NN1 in_II P.E_NP1 ._.</t>
  </si>
  <si>
    <t>Now we are doing creative dance in P.E.</t>
  </si>
  <si>
    <t>最近体育で創作ダンスをしています。</t>
  </si>
  <si>
    <t>She_PPHS1 is_VBZ in_II love_NN1 ,_, but_CCB her_APPGE love_NN1 is_VBZ unrequited_JJ ._. /_FO Hers_PPGE is_VBZ unrequited_JJ love_NN1 ._. /_FO Her_APPGE love_NN1 is_VBZ unrequited_JJ love_NN1 ._.</t>
  </si>
  <si>
    <t>She is in love, but her love is unrequited. / Hers is unrequited love. / Her love is unrequited love.</t>
  </si>
  <si>
    <t>あの女の子は片思いをしています。</t>
  </si>
  <si>
    <t>Those_DD2 two_MC get_VV0 along_RP very_RG well_RR ._. /_FO Those_DD2 two_MC are_VBR very_RG close_JJ ._.</t>
  </si>
  <si>
    <t>Those two get along very well. / Those two are very close.</t>
  </si>
  <si>
    <t>あの２人はとても仲良しです。</t>
  </si>
  <si>
    <t>I_PPIS1 was_VBDZ moved_VVN by_II the_AT film_NN1 ._.</t>
  </si>
  <si>
    <t>I was moved by the film.</t>
  </si>
  <si>
    <t>その映画で感動しました。</t>
  </si>
  <si>
    <t>That_DD1 video_NN1 producer_NN1 is_VBZ famous_JJ ._.</t>
  </si>
  <si>
    <t>That video producer is famous.</t>
  </si>
  <si>
    <t>その動画の配信者は有名です。</t>
  </si>
  <si>
    <t>I_PPIS1 'll_VM watch_VVI it_PPH1 next_MD time_NNT1 ._.</t>
  </si>
  <si>
    <t>I'll watch it next time.</t>
  </si>
  <si>
    <t>また今度見てみるね。</t>
  </si>
  <si>
    <t>I_PPIS1 have_VH0 n't_XX read_VVN that_DD1 manga_NN1 ,_, but_CCB I_PPIS1 have_VH0 seen_VVN the_AT anime_NN1 ._.</t>
  </si>
  <si>
    <t>I haven't read that manga, but I have seen the anime.</t>
  </si>
  <si>
    <t>その漫画を読んだことはないけれどアニメは見ています。</t>
  </si>
  <si>
    <t>It_PPH1 could_VM also_RR be_VBI televised_VVN as_II a_AT1 drama_NN1 ._.</t>
  </si>
  <si>
    <t>It could also be televised as a drama.</t>
  </si>
  <si>
    <t>多分ドラマでもやっているよ。</t>
  </si>
  <si>
    <t>By_II the_AT way_NN1 ,_, you_PPY know_VV0 I_PPIS1 like_VV0 Higedan_NP1 right_NN1 ?_?</t>
  </si>
  <si>
    <t>By the way, you know I like Higedan right?</t>
  </si>
  <si>
    <t>ちなみに私が髭男が好きなのは知っているよね。</t>
  </si>
  <si>
    <t>I_PPIS1 like_VV0 her_APPGE high-pitched_JJ voice_NN1 ._.</t>
  </si>
  <si>
    <t>I like her high-pitched voice.</t>
  </si>
  <si>
    <t>彼女の高い声が好きです。</t>
  </si>
  <si>
    <t>I_PPIS1 do_VD0 n't_XX know_VVI ,_, I_PPIS1 just_RR like_VV0 it_PPH1 ._.</t>
  </si>
  <si>
    <t>I don't know, I just like it.</t>
  </si>
  <si>
    <t>なんとなく好きです。</t>
  </si>
  <si>
    <t>I_PPIS1 like_VV0 exciting_JJ dramas_NN2 ._.</t>
  </si>
  <si>
    <t>I like exciting dramas.</t>
  </si>
  <si>
    <t>サスペンスドラマが好きです。</t>
  </si>
  <si>
    <t>I_PPIS1 like_VV0 that_DD1 scene_NN1 in_II that_DD1 anime_NN1 ._.</t>
  </si>
  <si>
    <t>I like that scene in that anime.</t>
  </si>
  <si>
    <t>そのアニメのシーンが好きです。</t>
  </si>
  <si>
    <t>I_PPIS1 play_VV0 soccer_NN1 during_II lunch_NN1 break_NN1 ._.</t>
  </si>
  <si>
    <t>I play soccer during lunch break.</t>
  </si>
  <si>
    <t>昼休みにサッカーをします。</t>
  </si>
  <si>
    <t>I_PPIS1 recommend_VV0 the_AT first_MD Harry_NP1 Potter_NP1 book_NN1 ._.</t>
  </si>
  <si>
    <t>I recommend the first Harry Potter book.</t>
  </si>
  <si>
    <t>ハリーポッターの一話をお勧めします。</t>
  </si>
  <si>
    <t>What_DDQ is_VBZ your_APPGE favorite_JJ dish_NN1 that_CST your_APPGE mother_NN1 makes_VVZ ?_?</t>
  </si>
  <si>
    <t>What is your favorite dish that your mother makes?</t>
  </si>
  <si>
    <t>お母さんの料理の中で一番好きなのは何ですか？</t>
  </si>
  <si>
    <t>I_PPIS1 like_VV0 both_DB2 ._.</t>
  </si>
  <si>
    <t>I like both.</t>
  </si>
  <si>
    <t>私はどっちも好きです。</t>
  </si>
  <si>
    <t>I_PPIS1 like_VV0 fish_NN filleting_VVG videos_NN2 ._.</t>
  </si>
  <si>
    <t>I like fish filleting videos.</t>
  </si>
  <si>
    <t>魚をさばく動画が好きです。</t>
  </si>
  <si>
    <t>He_PPHS1 /_FO She_PPHS1 is_VBZ a_AT1 dance_NN1 commentator_NN1 ._.</t>
  </si>
  <si>
    <t>He / She is a dance commentator.</t>
  </si>
  <si>
    <t>ダンス解説をしている人です。</t>
  </si>
  <si>
    <t>I_PPIS1 like_VV0 many_DA2 singers_NN2 but_CCB I_PPIS1 especially_RR like_VV0 Higedan_NP1 ._.</t>
  </si>
  <si>
    <t>I like many singers but I especially like Higedan.</t>
  </si>
  <si>
    <t>好きな歌手はいっぱいおるけれど特に髭男が好きです。</t>
  </si>
  <si>
    <t>Do_VD0 you_PPY like_VVI park_NN1 slides_VVZ ?_? /_FO Do_VD0 you_PPY like_VVI going_VVG on_II slides_NN2 ?_? /_FO Do_VD0 you_PPY like_VVI going_VVG on_II swings_NN2 ?_?</t>
  </si>
  <si>
    <t>Do you like park slides? / Do you like going on slides? / Do you like going on swings?</t>
  </si>
  <si>
    <t>すべり台は好きですか。 ブランコが好きですか。</t>
  </si>
  <si>
    <t>I_PPIS1 especially_RR like_VV0 spicy_JJ curry_NN1 ._.</t>
  </si>
  <si>
    <t>I especially like spicy curry.</t>
  </si>
  <si>
    <t>私は特にスパイシーカレーが好きです。</t>
  </si>
  <si>
    <t>What_DDQ (_( dishes_NN2 )_) can_VM you_PPY cook_VVI ?_?</t>
  </si>
  <si>
    <t>What (dishes) can you cook?</t>
  </si>
  <si>
    <t>何の料理を作ることができますか？</t>
  </si>
  <si>
    <t>Do_VD0 you_PPY know_VVI how_RRQ to_TO draw_VVI [_( paint_NN1 ]_) ?_?</t>
  </si>
  <si>
    <t>Do you know how to draw [paint]?</t>
  </si>
  <si>
    <t>絵を描く方法が分からないのですか？</t>
  </si>
  <si>
    <t>Can_VM you_PPY tell_VVI me_PPIO1 what_DDQ anime_NN1 and_CC manga_NN1 you_PPY like_VV0 ?_?</t>
  </si>
  <si>
    <t>Can you tell me what anime and manga you like?</t>
  </si>
  <si>
    <t>どんなアニメや漫画が好きなのか教えてくれませんか？</t>
  </si>
  <si>
    <t>I_PPIS1 like_VV0 to_TO read_VVI these_DD2 kinds_NN2 of_IO books_NN2 ._.</t>
  </si>
  <si>
    <t>I like to read these kinds of books.</t>
  </si>
  <si>
    <t>私はこんなジャンルの本を読むことが好きです。</t>
  </si>
  <si>
    <t>I_PPIS1 only_RR have_VH0 a_AT1 few_DA2 of_IO the_AT manga_NN1 that_CST were_VBDR recommended_VVN to_II me_PPIO1 ._.</t>
  </si>
  <si>
    <t>I only have a few of the manga that were recommended to me.</t>
  </si>
  <si>
    <t>オススメされたその漫画は少ししか持っていません。</t>
  </si>
  <si>
    <t>Makkenyu_NN1 is_VBZ a_AT1 fantastic_JJ performer_NN1 ._.</t>
  </si>
  <si>
    <t>Makkenyu is a fantastic performer.</t>
  </si>
  <si>
    <t>真剣佑はとても演技がうまいです。</t>
  </si>
  <si>
    <t>In_II Code_NN1 Blue_NN1 he_PPHS1 gave_VVD an_AT1 impressive_JJ performance_NN1._.</t>
  </si>
  <si>
    <t>In Code Blue he gave an impressive performance.</t>
  </si>
  <si>
    <t>彼はコードブルーでとても感動できる演技をしていました。</t>
  </si>
  <si>
    <t>Blue_NN1 is_VBZ a_AT1 useful_JJ color_NN1 for_IF painting_NN1 ._.</t>
  </si>
  <si>
    <t>Blue is a useful color for painting.</t>
  </si>
  <si>
    <t>青色は絵を描く時に便利です。</t>
  </si>
  <si>
    <t>The_AT name_NN1 of_IO the_AT anime_NN1 is_VBZ 'Hataraku_NN1 Saibou'_NP1 ._.</t>
  </si>
  <si>
    <t>The name of the anime is 'Hataraku Saibou'.</t>
  </si>
  <si>
    <t>働く細胞という名前です。</t>
  </si>
  <si>
    <t>_ He_PPHS1 was_VBDZ cute_JJ when_CS he_PPHS1 was_VBDZ young_JJ ,_, but_CCB as_CSA he_PPHS1 grew_VVD up_RP he_PPHS1 became_VVD cool_JJ ._. "_"</t>
  </si>
  <si>
    <t>He was cute when he was young, but as he grew up 
 he became cool.</t>
  </si>
  <si>
    <t>彼は幼い時は可愛かったですが大きくなるとカッコいいです。</t>
  </si>
  <si>
    <t>That_DD1 is_VBZ a_AT1 fantasy_NN1 book_NN1 ._.</t>
  </si>
  <si>
    <t>That is a fantasy book.</t>
  </si>
  <si>
    <t>それはファンタジー系の本です。</t>
  </si>
  <si>
    <t>Do_VD0 you_PPY like_VVI any_DD particular_JJ author_NN1 ?_? /_FO What_DDQ authors_NN2 do_VD0 you_PPY like_VVI ?_?</t>
  </si>
  <si>
    <t>Do you like any particular author? / What authors do you like?</t>
  </si>
  <si>
    <t>好きな作家はいますか？</t>
  </si>
  <si>
    <t>I_PPIS1 do_VD0 n't_XX like_VVI the_AT taste_NN1 of_IO liver_NN1 ._.</t>
  </si>
  <si>
    <t>I don't like the taste of liver.</t>
  </si>
  <si>
    <t>レバーは味にクセがあるので嫌いです。</t>
  </si>
  <si>
    <t>What_DDQ cut_NN1 of_IO meat_NN1 do_VD0 you_PPY like_VVI best_RRT for_IF yakiniku_NN1 ._.</t>
  </si>
  <si>
    <t>What cut of meat do you like best for yakiniku.</t>
  </si>
  <si>
    <t>焼肉で好きな部位は何ですか？</t>
  </si>
  <si>
    <t>I_PPIS1 slept_VVD well_RR ._.</t>
  </si>
  <si>
    <t>I slept well.</t>
  </si>
  <si>
    <t>気持ちよく眠れました。</t>
  </si>
  <si>
    <t>I_PPIS1 memorized_VVD all_DB the_AT prefectures_NN2 in_II third_MD grade_NN1 ._.</t>
  </si>
  <si>
    <t>I memorized all the prefectures in third grade.</t>
  </si>
  <si>
    <t>私は小３で都道府県を覚えました。</t>
  </si>
  <si>
    <t>Can_VM you_PPY tell_VVI me_PPIO1 where_RRQ the_AT prefectural_JJ office_NN1 is_VBZ ?_?</t>
  </si>
  <si>
    <t>Can you tell me where the prefectural office is?</t>
  </si>
  <si>
    <t>あなたは県庁所在地を言えますか？</t>
  </si>
  <si>
    <t>He_PPHS1 is_VBZ calm_JJ and_CC cool_JJ ._.</t>
  </si>
  <si>
    <t>He is calm and cool.</t>
  </si>
  <si>
    <t>彼は冷静でカッコいいです。</t>
  </si>
  <si>
    <t>I_PPIS1 'm_VBM happiest_JJT when_CS I_PPIS1 'm_VBM playing_VVG tennis_NN1 ._.</t>
  </si>
  <si>
    <t>I'm happiest when I'm playing tennis.</t>
  </si>
  <si>
    <t>僕はテニスをしている時が一番楽しいです。</t>
  </si>
  <si>
    <t>That_DD1 YouTuber_NN1 likes_VVZ cockroaches_NN2 ._.</t>
  </si>
  <si>
    <t>That YouTuber likes cockroaches.</t>
  </si>
  <si>
    <t>そのYoutuberはゴキブリが好きです。</t>
  </si>
  <si>
    <t>What_DDQ is_VBZ the_AT story_NN1 in_II that_DD1 anime_NN1 ?_?</t>
  </si>
  <si>
    <t>What is the story in that anime?</t>
  </si>
  <si>
    <t>そのアニメはどんなストーリーですか？</t>
  </si>
  <si>
    <t>I_PPIS1 like_VV0 playing_VVG the_AT game_NN1 live_VV0 ._.</t>
  </si>
  <si>
    <t>I like playing the game live.</t>
  </si>
  <si>
    <t>ゲームの実況をすることが好きです。</t>
  </si>
  <si>
    <t>I_PPIS1 often_RR sketch_VV0 ._. /_FO I_ZZ1 often_RR draw_VV0 ._.</t>
  </si>
  <si>
    <t>I often sketch. / I often draw.</t>
  </si>
  <si>
    <t>私はよくデッサンをします。</t>
  </si>
  <si>
    <t>It_PPH1 is_VBZ a_AT1 game_NN1 of_IO repeatedly_RR building_VVG and_CC destroying_VVG ._.</t>
  </si>
  <si>
    <t>It is a game of repeatedly building and destroying.</t>
  </si>
  <si>
    <t>それは作って壊してを繰り返すゲームです。</t>
  </si>
  <si>
    <t>I_PPIS1 like_VV0 that_DD1 teacher_NN1 because_CS he/she_PPHS1 is_VBZ spontaneous_JJ ._.</t>
  </si>
  <si>
    <t>I like that teacher because he/she is spontaneous.</t>
  </si>
  <si>
    <t>先生は天然なところがあるので好きです。</t>
  </si>
  <si>
    <t>Do_VD0 you_PPY prefer_VVI spicy_JJ or_CC mild_JJ curry_NN1 ?_?</t>
  </si>
  <si>
    <t>Do you prefer spicy or mild curry?</t>
  </si>
  <si>
    <t>カレーは辛口、甘口どちらが好きですか？</t>
  </si>
  <si>
    <t>When_CS I_PPIS1 have_VH0 free_JJ time_NNT1 ,_, I_PPIS1 like_VV0 to_TO use_VVI my_APPGE smartphone_NN1 ._.</t>
  </si>
  <si>
    <t>When I have free time I use my phone.</t>
  </si>
  <si>
    <t>私は暇なときはスマホをいじります。</t>
  </si>
  <si>
    <t>I_PPIS1 know_VV0 that_CST eating_VVG too_RG many_DA2 snacks_NN2 makes_VVZ you_PPY gain_VVI weight_NN1 ,_, so_CS I_PPIS1 try_VV0 not_XX to_TO eat_VVI them_PPHO2 ._.</t>
  </si>
  <si>
    <t>I know that eating too many snacks makes you gain weight, so I try not to eat them.</t>
  </si>
  <si>
    <t>お菓子を食べすぎたら太るのであまり食べないようにすることが目標です。</t>
  </si>
  <si>
    <t>I_PPIS1 like_VV0 pickled_JJ cucumbers_NN2 ._.</t>
  </si>
  <si>
    <t>I like pickled cucumbers.</t>
  </si>
  <si>
    <t>きゅうりの漬物が好きです。</t>
  </si>
  <si>
    <t>I_PPIS1 like_VV0 cabbage_NN1 cores_NN2 ._.</t>
  </si>
  <si>
    <t>I like cabbage cores.</t>
  </si>
  <si>
    <t>私はキャベツの芯が好きです。</t>
  </si>
  <si>
    <t>I_PPIS1 like_VV0 sauted_JJ vegetables_NN2 ._.</t>
  </si>
  <si>
    <t>I like sautéed vegetables.</t>
  </si>
  <si>
    <t>私は野菜炒めが好きです。</t>
  </si>
  <si>
    <t>I_PPIS1 enjoy_VV0 eating_VVG raw_JJ tomatoes_NN2 ._.</t>
  </si>
  <si>
    <t>I enjoy eating raw tomatoes.</t>
  </si>
  <si>
    <t>トマトはそのまま食べられるので好きです。</t>
  </si>
  <si>
    <t>What_DDQ vegetables_NN2 do_VD0 you_PPY dislike_VVI ?_?</t>
  </si>
  <si>
    <t>What vegetables do you dislike?</t>
  </si>
  <si>
    <t>あなたは何の野菜が嫌いですか？</t>
  </si>
  <si>
    <t>I_PPIS1 do_VD0 n't_XX like_VVI mushrooms_NN2 ._.</t>
  </si>
  <si>
    <t>I don't like mushrooms.</t>
  </si>
  <si>
    <t>私はキノコが嫌いです。</t>
  </si>
  <si>
    <t>I_PPIS1 like_VV0 the_AT drama_NN1 with_IW Takeuchi_NP1 Ryoma_NP1 on_II Sunday_NPD1 nights_NNT2 ._. /_FO I_PPIS1 like_VV0 the_AT Sunday-night_JJ drama_NN1 with_IW Takeuchi_NP1 Ryoma_NP1 ._.</t>
  </si>
  <si>
    <t>I like the drama with Takeuchi Ryoma on Sunday nights. / I like the Sunday-night drama with Takeuchi Ryoma.</t>
  </si>
  <si>
    <t>日曜日の夜にやっている竹内涼馬が出ているドラマが好きです。</t>
  </si>
  <si>
    <t>I_PPIS1 like_VV0 spinach_NN1 ._.</t>
  </si>
  <si>
    <t>I like spinach.</t>
  </si>
  <si>
    <t>私はホウレンソウが好きです。</t>
  </si>
  <si>
    <t>I_PPIS1 like_VV0 to_TO eat_VVI broccoli_NN1 with_IW dressing_VVG ._.</t>
  </si>
  <si>
    <t>I like to eat broccoli with dressing.</t>
  </si>
  <si>
    <t>ブロッコリーにドレッシングをかけて食べるのが好きです。</t>
  </si>
  <si>
    <t>What_DDQ kind_NN1 of_IO tomato_NN1 dishes_NN2 do_VD0 you_PPY like_VVI ?_?</t>
  </si>
  <si>
    <t>What kind of tomato dishes do you like?</t>
  </si>
  <si>
    <t>あなたはどんなトマト料理が好きですか。</t>
  </si>
  <si>
    <t>I_PPIS1 do_VD0 n't_XX like_VVI thick_JJ fried_JJ potatoes_NN2 ._.</t>
  </si>
  <si>
    <t>I don't like thick fried potatoes.</t>
  </si>
  <si>
    <t>太いポテトは嫌いです。</t>
  </si>
  <si>
    <t>I_PPIS1 like_VV0 thin_JJ fried_JJ potatoes_NN2 ._.</t>
  </si>
  <si>
    <t>I like thin fried potatoes.</t>
  </si>
  <si>
    <t>細いポテトが好きです。</t>
  </si>
  <si>
    <t>I_PPIS1 like_VV0 crispy_JJ fried_JJ potatoes_NN2 ._.</t>
  </si>
  <si>
    <t>I like crispy fried potatoes.</t>
  </si>
  <si>
    <t>カリカリのポテトが好きです。</t>
  </si>
  <si>
    <t>I_PPIS1 do_VD0 n't_XX like_VVI soggy_JJ fried_JJ potatoes_NN2 ._.</t>
  </si>
  <si>
    <t>I don't like soggy fried potatoes.</t>
  </si>
  <si>
    <t>しなしなのポテトは嫌いです。</t>
  </si>
  <si>
    <t>I_PPIS1 like_VV0 the_AT mizuna_NN1 in_II hot_JJ pots_NN2 ._.</t>
  </si>
  <si>
    <t>I like the mizuna in hot pots.</t>
  </si>
  <si>
    <t>私は鍋に入っている水菜が好きです。</t>
  </si>
  <si>
    <t>You_PPY can_VM use_VVI potatoes_NN2 in_II many_DA2 different_JJ dishes_NN2 ._.</t>
  </si>
  <si>
    <t>You can use potatoes in many different dishes.</t>
  </si>
  <si>
    <t>じゃがいもは色々な料理に使うことができます。</t>
  </si>
  <si>
    <t>That_DD1 vegetable_NN1 has_VHZ a_AT1 nice_JJ texture_NN1 ._.</t>
  </si>
  <si>
    <t>That vegetable has a nice texture.</t>
  </si>
  <si>
    <t>その野菜は歯ごたえがあります。</t>
  </si>
  <si>
    <t>The_AT edible_JJ part_NN1 of_IO that_DD1 vegetable_NN1 is_VBZ quite_RG small_JJ ._.</t>
  </si>
  <si>
    <t>The edible part of that vegetable is quite small.</t>
  </si>
  <si>
    <t>その野菜は食べられる部分が少ないです。</t>
  </si>
  <si>
    <t>I_PPIS1 like_VV0 edamame_NN1 and_CC sweet_JJ potatoes_NN2 ._.</t>
  </si>
  <si>
    <t>I like edamame and sweet potatoes.</t>
  </si>
  <si>
    <t>私は枝豆とサツマイモが好きです。</t>
  </si>
  <si>
    <t>I_PPIS1 do_VD0 n't_XX like_VVI raw_JJ carrots_NN2 but_CCB I_PPIS1 like_VV0 them_PPHO2 when_CS boiled_VVN ._.</t>
  </si>
  <si>
    <t>I don't like raw carrots but I like them when boiled.</t>
  </si>
  <si>
    <t>私は生のにんじんは好きではありませんが茹でたにんじんは好きです。</t>
  </si>
  <si>
    <t>I_PPIS1 like_VV0 Napa_NP1 cabbage_NN1 ._.</t>
  </si>
  <si>
    <t>I like Napa cabbage.</t>
  </si>
  <si>
    <t>私は白菜が好きです。</t>
  </si>
  <si>
    <t>We_PPIS2 do_VD0 n't_XX put_VVI broccoli_NN1 in_II stew_NN1 in_II my_APPGE house_NN1 ._.</t>
  </si>
  <si>
    <t>We don't put broccoli in stew in my house.</t>
  </si>
  <si>
    <t>私の家のシチューにはブロッコリーは入っていません。</t>
  </si>
  <si>
    <t>Tomatoes_NN2 are_VBR sour_JJ and_CC delicious_JJ ._.</t>
  </si>
  <si>
    <t>Tomatoes are sour and delicious.</t>
  </si>
  <si>
    <t>トマトはすっぱくて美味しいです。</t>
  </si>
  <si>
    <t>I_PPIS1 like_VV0 eggplants_NN2 ._.</t>
  </si>
  <si>
    <t>I like eggplants.</t>
  </si>
  <si>
    <t>私はナスが好きです。</t>
  </si>
  <si>
    <t>If_CS I_PPIS1 had_VHD to_TO answer_VVI ,_, I_PPIS1 would_VM say_VVI I_PPIS1 like_VV0 baked_JJ potatoes_NN2 ._.</t>
  </si>
  <si>
    <t>If I had to answer, I would say I like baked potatoes.</t>
  </si>
  <si>
    <t>強いて言うのなら焼き芋が好きです。</t>
  </si>
  <si>
    <t>Tomatoes_NN2 are_VBR delicious_JJ because_II21 of_II22 their_APPGE acidity_NN1 ._.</t>
  </si>
  <si>
    <t>Tomatoes are delicious because of their acidity.</t>
  </si>
  <si>
    <t>トマトは酸味があっておいしいです。</t>
  </si>
  <si>
    <t>I_PPIS1 like_VV0 lightly_RR pickled_VVD cucumbers_NN2 ._.</t>
  </si>
  <si>
    <t>I like lightly pickled cucumbers.</t>
  </si>
  <si>
    <t>きゅうりの浅漬けが好きです。</t>
  </si>
  <si>
    <t>Cucumbers_NN2 are_VBR crunchy_JJ and_CC delicious_JJ ._.</t>
  </si>
  <si>
    <t>Cucumbers are crunchy and delicious.</t>
  </si>
  <si>
    <t>きゅうりはシャキシャキしていておいしいです。</t>
  </si>
  <si>
    <t>What_DDQ carbohydrates_NN2 do_VD0 you_PPY like_VVI ?_?</t>
  </si>
  <si>
    <t>What carbohydrates do you like?</t>
  </si>
  <si>
    <t>あなたは何の炭水化物が好きですか。</t>
  </si>
  <si>
    <t>I_PPIS1 like_VV0 the_AT taste_NN1 of_IO cucumbers_NN2 ._.</t>
  </si>
  <si>
    <t>I like the taste of cucumbers.</t>
  </si>
  <si>
    <t>私はきゅうりの味が好きです。</t>
  </si>
  <si>
    <t>Petite_JJ tomatoes_NN2 are_VBR easy_JJ to_TO eat_VVI ._. Full_JJ size_NN1 tomatoes_NN2 are_VBR difficult_JJ to_TO eat_VVI ._.</t>
  </si>
  <si>
    <t>Petite tomatoes are easy to eat. Full size tomatoes are difficult to eat.</t>
  </si>
  <si>
    <t>プチトマトは食べやすいですが大きなトマトは食べにくいです。</t>
  </si>
  <si>
    <t>I_PPIS1 like_VV0 okra_NN1 because_CS it_PPH1 is_VBZ sticky_JJ and_CC cucumbers_NN2 because_CS they_PPHS2 are_VBR crunchy_JJ ._.</t>
  </si>
  <si>
    <t>I like okra because it is sticky and cucumbers because they are crunchy.</t>
  </si>
  <si>
    <t>オクラはネバネバしていて、きゅうりはシャキシャキしているので好きです。</t>
  </si>
  <si>
    <t>I_PPIS1 like_VV0 the_AT texture_NN1 of_IO broccoli_NN1 ._.</t>
  </si>
  <si>
    <t>I like the texture of broccoli.</t>
  </si>
  <si>
    <t>ブロッコリーの食感が好きです。</t>
  </si>
  <si>
    <t>I_PPIS1 dislike_VV0 the_AT smell_NN1 of_IO maitake_NN1 mushrooms_NN2 ._.</t>
  </si>
  <si>
    <t>I dislike the smell of maitake mushrooms.</t>
  </si>
  <si>
    <t>私はマイタケのにおいが嫌いです。</t>
  </si>
  <si>
    <t>Izakaya_NN1 cabbage_NN1 is_VBZ my_APPGE favorite_NN1 ._.</t>
  </si>
  <si>
    <t>Izakaya cabbage is my favorite.</t>
  </si>
  <si>
    <t>居酒屋のキャベツが一番好きです。</t>
  </si>
  <si>
    <t>The_AT onion_NN1 I_PPIS1 ate_VVD on_II Awaji_NP1 Island_NNL1 was_VBDZ delicious_JJ ._.</t>
  </si>
  <si>
    <t>The onion I ate on Awaji Island was delicious.</t>
  </si>
  <si>
    <t>淡路島で食べた玉ねぎは美味しかった。</t>
  </si>
  <si>
    <t>I_PPIS1 like_VV0 to_TO fry_VVI and_CC eat_VVI Chinese_JJ yams_NN2 ._.</t>
  </si>
  <si>
    <t>I like to fry and eat Chinese yams.</t>
  </si>
  <si>
    <t>私は長芋を焼いて食べるのが好きです。</t>
  </si>
  <si>
    <t>I_PPIS1 like_VV0 the_AT crunchiness_NN1 of_IO onions_NN2 ._.</t>
  </si>
  <si>
    <t>I like the crunchiness of onions.</t>
  </si>
  <si>
    <t>玉ねぎの食感がシャキシャキしているので好きです。</t>
  </si>
  <si>
    <t>I_PPIS1 always_RR put_VV0 lettuce_NN1 ,_, tomato_NN1 ,_, and_CC cucumber_NN1 in_II my_APPGE salad_NN1 ._.</t>
  </si>
  <si>
    <t>I always put lettuce, tomato, and cucumber in my salad.</t>
  </si>
  <si>
    <t>私はサラダを食べるときはいつもトマトとレタスときゅうりを入れます。</t>
  </si>
  <si>
    <t>I_PPIS1 love_VV0 daikon_NN1 with_IW a_AT1 strong_JJ taste_NN1 ._.</t>
  </si>
  <si>
    <t>I love daikon with a strong taste.</t>
  </si>
  <si>
    <t>味のしみた大根が大好きです。</t>
  </si>
  <si>
    <t>I_PPIS1 like_VV0 Napa_NP1 cabbage_NN1 in_II hot_JJ pot_NN1 ._.</t>
  </si>
  <si>
    <t>I like Napa cabbage in hot pot</t>
  </si>
  <si>
    <t>私は鍋に入っている白菜が好きです。</t>
  </si>
  <si>
    <t xml:space="preserve"> I_PPIS1 do_VD0 n't_XX like_VVI the_AT texture_NN1 when_CS biting_VVG into_II a_AT1 tomato_NN1 ._.</t>
  </si>
  <si>
    <t>I don't like the texture when biting into a tomato.</t>
  </si>
  <si>
    <t>トマトを噛んだときの食感が嫌です。</t>
  </si>
  <si>
    <t>I_PPIS1 like_VV0 the_AT crunchiness_NN1 of_IO lotus_NN1 roots_NN2 ._.</t>
  </si>
  <si>
    <t>I like the crunchiness of lotus roots.</t>
  </si>
  <si>
    <t>レンコンがシャキシャキしていて好きです。</t>
  </si>
  <si>
    <t>I_PPIS1 do_VD0 n't_XX like_VVI zucchini_NN or_CC bitter_JJ gourd_NN1 because_CS they_PPHS2 are_VBR bitter_JJ ._.</t>
  </si>
  <si>
    <t>I don't like zucchini or bitter gourd because they are bitter.</t>
  </si>
  <si>
    <t>ゴーヤとズッキーニは苦いので嫌いです。</t>
  </si>
  <si>
    <t>I_PPIS1 like_VV0 fried_JJ peppers_NN2 stuffed_VVN with_IW meat_NN1 ._.</t>
  </si>
  <si>
    <t>I like fried peppers stuffed with meat.</t>
  </si>
  <si>
    <t>私はピーマンの肉詰めが好きです。</t>
  </si>
  <si>
    <t>I_PPIS1 like_VV0 lettuce_NN1 when_CS it_PPH1 is_VBZ wrapped_VVN around_II meat_NN1 ._.</t>
  </si>
  <si>
    <t>I like lettuce when it is wrapped around meat.</t>
  </si>
  <si>
    <t>私は肉を巻いて食べられるレタスが好きです。</t>
  </si>
  <si>
    <t>I_PPIS1 can_VM eat_VVI any_DD vegetables_NN2 other_II21 than_II22 corn_NN1 ._.</t>
  </si>
  <si>
    <t>I can eat any vegetables other than corn.</t>
  </si>
  <si>
    <t>トウモロコシ以外なら食べられます。</t>
  </si>
  <si>
    <t>Tomatoes_NN2 do_VD0 n't_XX seem_VVI like_II vegetables_NN2 ,_, so_CS I_PPIS1 like_VV0 them_PPHO2 ._.</t>
  </si>
  <si>
    <t>Tomatoes don't seem like vegetables, so I like them.</t>
  </si>
  <si>
    <t>トマトは野菜っぽくないので好きです。</t>
  </si>
  <si>
    <t>I_PPIS1 do_VD0 n't_XX usually_RR play_VVI games_NN2 ._.</t>
  </si>
  <si>
    <t>I don't usually play games.</t>
  </si>
  <si>
    <t>私は普段あまりゲームをしません。</t>
  </si>
  <si>
    <t>What_DDQ kind_NN1 of_IO practice_NN1 do_VD0 you_PPY do_VDI in_II your_APPGE club_NN1 ?_?</t>
  </si>
  <si>
    <t>What kind of practice do you do in your club?</t>
  </si>
  <si>
    <t>部活でどんな練習をしますか。</t>
  </si>
  <si>
    <t>I_PPIS1 have_VH0 a_AT1 Pomeranian_NN1 ._. /_FO My_APPGE dog_NN1 is_VBZ a_AT1 Pomeranian_NN1 ._.</t>
  </si>
  <si>
    <t>I have a Pomeranian. / My dog is a Pomeranian.</t>
  </si>
  <si>
    <t>私はポメラニアンを飼っています。</t>
  </si>
  <si>
    <t>I_PPIS1 like_VV0 to_TO watch_VVI dramas_NN2 and_CC variety_NN1 shows_NN2 ._.</t>
  </si>
  <si>
    <t>I like to watch dramas and variety shows.</t>
  </si>
  <si>
    <t>私はドラマやバラエティー番組を見ることが好きです。</t>
  </si>
  <si>
    <t>The_AT anime_NN1 I_PPIS1 liked_VVD when_RRQ I_PPIS1 was_VBDZ a_AT1 kid_NN1 and_CC the_AT anime_NN1 I_PPIS1 like_VV0 now_RT are_VBR different_JJ ._.</t>
  </si>
  <si>
    <t>The anime I liked when I was a kid and the anime I like now are different.</t>
  </si>
  <si>
    <t>私は子どもの時と今では好きなアニメが違います。</t>
  </si>
  <si>
    <t>It_PPH1 does_VDZ n't_XX snow_VVI very_RG much_DA1 in_II Osaka_NP1 ._.</t>
  </si>
  <si>
    <t>It doesn't snow very much in Osaka.</t>
  </si>
  <si>
    <t>大阪にはあまり雪が降りません。</t>
  </si>
  <si>
    <t>You_PPY play_VV0 rugby_NN1 ,_, but_CCB you_PPY do_VD0 n't_XX know_VVI any_DD of_IO the_AT rules_NN2 and_CC players_NN2 ,_, do_VD0 you_PPY ?_?</t>
  </si>
  <si>
    <t>You play rugby, but you don't know any of the rules
  and players, do you?</t>
  </si>
  <si>
    <t>あなたはラグビーをしているのにルールや選手を知らないんですね。</t>
  </si>
  <si>
    <t>I_PPIS1 do_VD0 n't_XX know_VVI the_AT rules_NN2 of_IO rugby_NN1 ._.</t>
  </si>
  <si>
    <t>I don't know the rules of rugby.</t>
  </si>
  <si>
    <t>私はラグビーのルールを知りません。</t>
  </si>
  <si>
    <t>The_AT art_NN1 in_II that_DD1 anime_NN1 is_VBZ good_JJ ,_, is_VBZ n't_XX it_PPH1 ?_?</t>
  </si>
  <si>
    <t>The art in that anime is good, isn't it?</t>
  </si>
  <si>
    <t>あのアニメの作画はいいですよね。</t>
  </si>
  <si>
    <t>I_PPIS1 often_RR eat_VV0 meat_NN1 dumplings_NN2 ._.</t>
  </si>
  <si>
    <t>I often eat meat dumplings.</t>
  </si>
  <si>
    <t>私は肉まんをよく食べます。</t>
  </si>
  <si>
    <t>I_PPIS1 have_VH0 two_MC favorite_JJ anime_NN1 ._.</t>
  </si>
  <si>
    <t>I have two favorite anime.</t>
  </si>
  <si>
    <t>私は今一番好きなアニメが２つあります。</t>
  </si>
  <si>
    <t>I_PPIS1 have_VH0 reached_VVN pre-sixth_MD grade_NN1 with_IW a_AT1 hard_JJ brush_NN1 ,_, and_CC fourth_MD grade_NN1 with_IW a_AT1 soft_JJ brush_NN1 ._.</t>
  </si>
  <si>
    <t>I have reached pre-sixth grade with a hard brush, and fourth grade with a soft brush.</t>
  </si>
  <si>
    <t>私は硬筆では準６段を持っていて毛筆では４段を持っています。</t>
  </si>
  <si>
    <t>What_DDQ do_VD0 you_PPY do_VDI when_CS you_PPY go_VV0 to_II the_AT park_NN1 ?_?</t>
  </si>
  <si>
    <t>What do you do when you go to the park?</t>
  </si>
  <si>
    <t>あなたは公園に行ってどんな遊びをしますか。</t>
  </si>
  <si>
    <t>I_PPIS1 started_VVD basketball_NN1 under_II the_AT influence_NN1 of_IO my_APPGE brother_NN1 ._.</t>
  </si>
  <si>
    <t>I started basketball under the influence of my brother</t>
  </si>
  <si>
    <t>兄の影響でバスケを始めました。</t>
  </si>
  <si>
    <t>I_PPIS1 always_RR play_VV0 tag_NN1 during_II afternoon_NNT1 recess_NN1 ._.</t>
  </si>
  <si>
    <t>I always play tag during afternoon recess.</t>
  </si>
  <si>
    <t>私は昼休みにいつも鬼ごっこをしています。</t>
  </si>
  <si>
    <t>I_PPIS1 often_RR [_( sometimes_RT ]_) go_VV0 to_II the_AT planetarium_NN1 ._.</t>
  </si>
  <si>
    <t>I often [sometimes] go to the planetarium.</t>
  </si>
  <si>
    <t>プラネタリウムを見ます。</t>
  </si>
  <si>
    <t>I_PPIS1 often_RR catch_VV0 anchovies_NN2 ._.</t>
  </si>
  <si>
    <t>I often catch anchovies.</t>
  </si>
  <si>
    <t>僕はよくイワシを釣ります。</t>
  </si>
  <si>
    <t>Have_VH0 you_PPY ever_RR played_VVN or_CC been_VBN interested_JJ in_II playing_VVG tennis_NN1 ?_?</t>
  </si>
  <si>
    <t>Have you ever played or been interested in playing tennis?</t>
  </si>
  <si>
    <t>あなたはテニスに興味を持ったり、テニスをしたりしたことはありますか。</t>
  </si>
  <si>
    <t>I_PPIS1 like_VV0 to_TO draw_VVI my_APPGE favorite_JJ characters_NN2 ._.</t>
  </si>
  <si>
    <t>I like to draw my favorite characters.</t>
  </si>
  <si>
    <t>自分のお気に入りのキャラクターを描くのが好きです。</t>
  </si>
  <si>
    <t>I_PPIS1 like_VV0 this_DD1 kind_NN1 of_IO book_NN1 ._.</t>
  </si>
  <si>
    <t>I like this kind of book.</t>
  </si>
  <si>
    <t>私はこんなジャンルの本が好きです。</t>
  </si>
  <si>
    <t>Who_PNQS is_VBZ the_AT teacher_NN1 in_II31 charge_II32 of_II33 that_DD1 club_NN1 ?_?</t>
  </si>
  <si>
    <t>Who is the teacher in charge of that club?</t>
  </si>
  <si>
    <t>部活の顧問の先生は誰ですか。</t>
  </si>
  <si>
    <t>I_PPIS1 stopped_VVD swimming_VVG for_IF a_AT1 while_NNT1 but_CCB then_RT I_PPIS1 restarted_VVD ._.</t>
  </si>
  <si>
    <t>I stopped swimming for a while but then I restarted.</t>
  </si>
  <si>
    <t>私は水泳を一度辞めて、また始めました。</t>
  </si>
  <si>
    <t>I_PPIS1 have_VH0 danced_VVN for_IF 5_MC years_NNT2 and_CC skateboarded_VVN for_IF 6_MC ._.</t>
  </si>
  <si>
    <t>I have danced for 5 years and skateboarded for 6.</t>
  </si>
  <si>
    <t>ダンスを５年間していてスケボーは６年間しています。</t>
  </si>
  <si>
    <t>I_PPIS1 'm_VBM not_XX good_JJ at_II complicated_JJ dances_NN2 but_CCB I_PPIS1 like_VV0 simple_JJ ones_NN2 ._.</t>
  </si>
  <si>
    <t>I'm not good at complicated dances but I like simple ones.</t>
  </si>
  <si>
    <t>私は難しいダンスは苦手ですが簡単なダンスは好きです。</t>
  </si>
  <si>
    <t>I_PPIS1 want_VV0 to_TO try_VVI doing_VDG judo_NN1 ._.</t>
  </si>
  <si>
    <t>I want to try doing judo.</t>
  </si>
  <si>
    <t>私は柔道を習ってみたいです。</t>
  </si>
  <si>
    <t>I_PPIS1 can_VM swim_VVI two_MC lengths_NN2 freestyle_NN1 in_II 34_MC seconds_NNT2 ._.</t>
  </si>
  <si>
    <t>I can swim two lengths freestyle in 34 seconds.</t>
  </si>
  <si>
    <t>僕はクロールを往復３４秒で泳げます。</t>
  </si>
  <si>
    <t>I_PPIS1 enjoy_VV0 watching_VVG live_JJ gaming_NN1 ._.</t>
  </si>
  <si>
    <t>I enjoy watching live gaming.</t>
  </si>
  <si>
    <t>私はゲーム実況を聞くのが好きです。</t>
  </si>
  <si>
    <t>I_PPIS1 came_VVD to_TO like_VVI the_AT piano_NN1 without_IW noticing_VVG it_PPH1 ._.</t>
  </si>
  <si>
    <t>I came to like the piano without noticing it.</t>
  </si>
  <si>
    <t>気づいた時にはもうピアノが好きでした。</t>
  </si>
  <si>
    <t>How_RGQ long_RR do_VD0 you_PPY play_VVI games_NN2 in_II one_MC1 day_NNT1 ?_?</t>
  </si>
  <si>
    <t>How long do you play games in one day?</t>
  </si>
  <si>
    <t>一日にどのくらいの時間ゲームをするの？</t>
  </si>
  <si>
    <t>I_PPIS1 am_VBM better_JJR at_II breaststroke_NN1 than_CSN freestyle_NN1 ,_, backstroke_NN1 and_CC butterfly_NN1 ._.</t>
  </si>
  <si>
    <t>I am better at breaststroke than freestyle, backstroke and butterfly.</t>
  </si>
  <si>
    <t>私は平泳ぎがクロールと背泳ぎとバタフライよりも好きです。</t>
  </si>
  <si>
    <t>I_PPIS1 love_VV0 takoyaki_NN2 but_CCB I_PPIS1 ca_VM n't_XX eat_VVI raw_JJ octopus_NN1 ._.</t>
  </si>
  <si>
    <t>I love takoyaki but I can't eat raw octopus.</t>
  </si>
  <si>
    <t>私はたこ焼きが大好きですが、生のたこは食べられません。</t>
  </si>
  <si>
    <t>I_PPIS1 've_VH0 always_RR been_VBN active_JJ so_CS I_PPIS1 like_VV0 sports_NN2 ._. /_FO I_PPIS1 have_VH0 always_RR enjoyed_VVN exercising_VVG ,_, so_CS I_PPIS1 like_VV0 sports_NN2 ._.</t>
  </si>
  <si>
    <t>I've always been active so I like sports. / I have always enjoyed exercising, so I like sports..</t>
  </si>
  <si>
    <t>昔から運動をしていたのでスポーツが好きです。</t>
  </si>
  <si>
    <t>That_DD1 is_VBZ a_AT1 story_NN1 about_II volleyball_NN1 ._.</t>
  </si>
  <si>
    <t>That is a story about volleyball.</t>
  </si>
  <si>
    <t>それはバレーボールについてのお話です。</t>
  </si>
  <si>
    <t>What_DDQ make_NN1 of_IO mechanical_JJ pencil_NN1 do_VD0 you_PPY like_VVI ?_?</t>
  </si>
  <si>
    <t>What make of mechanical pencil do you like?</t>
  </si>
  <si>
    <t>どのメーカーのシャープペンシルが好きですか。</t>
  </si>
  <si>
    <t>いつもどんな音楽を聴いていますか。</t>
  </si>
  <si>
    <t>What_DDQ 's_VBZ the_AT reason_NN1 you_PPY became_VVD interested_JJ in_II playing_VVG the_AT guitar_NN1 ?_?</t>
  </si>
  <si>
    <t>What's the reason you became interested in playing the guitar?</t>
  </si>
  <si>
    <t>ギターを好きになったきっかけは何ですか。</t>
  </si>
  <si>
    <t>The_AT Coronavirus_NN1 disease_NN1 is_VBZ prevalent_JJ ._.</t>
  </si>
  <si>
    <t>The Coronavirus disease is prevalent.</t>
  </si>
  <si>
    <t>コロナが流行っています。</t>
  </si>
  <si>
    <t>I_PPIS1 like_VV0 tag_NN1 rugby_NN1 ._.</t>
  </si>
  <si>
    <t>I like tag rugby.</t>
  </si>
  <si>
    <t>私はタグラグビーが好きです。</t>
  </si>
  <si>
    <t>I_PPIS1 like_VV0 sharks_NN2 ._.</t>
  </si>
  <si>
    <t>I like sharks.</t>
  </si>
  <si>
    <t>私はサメが好きです。</t>
  </si>
  <si>
    <t>What kind of ramen do you like?</t>
  </si>
  <si>
    <t>何味[どんな味]のラーメンが好きですか。×What taste of ramen do you like? 〇What flavor of icecream do you like?</t>
  </si>
  <si>
    <t>regular physical checkup, annual physical checkup</t>
  </si>
  <si>
    <t>定期健診</t>
  </si>
  <si>
    <t>Companies use money to employ workers, so you could say money can buy people.</t>
  </si>
  <si>
    <t>労働者はお金で会社に買われている。だから、お金で人は買える。</t>
  </si>
  <si>
    <t>Because friends are precious in my life.</t>
  </si>
  <si>
    <t>私の人生において、かけがえのない友達だからだ。</t>
  </si>
  <si>
    <t>Friendship is built with people around you.</t>
  </si>
  <si>
    <t>たくさんの人と関わってこそ、得られる関係だからだ。</t>
  </si>
  <si>
    <t>capitalism</t>
  </si>
  <si>
    <t>資本主義</t>
  </si>
  <si>
    <t>Money can buy time if you use airplanes in order to save time.</t>
  </si>
  <si>
    <t>飛行機を使ったりして時間短縮するように、お金で時間を買うことができる。</t>
  </si>
  <si>
    <t>omit, skip</t>
  </si>
  <si>
    <t>省略</t>
  </si>
  <si>
    <t>make my dream come true, realize my dream, achieve my dream</t>
  </si>
  <si>
    <t>夢をかなえる。</t>
  </si>
  <si>
    <t>People are influenced by (the power of) money. Money makes the world go round.</t>
  </si>
  <si>
    <t>お金で人は動く。</t>
  </si>
  <si>
    <t>The most important thing for people to live is money. People say there are more important things than money, but they are just fancy words. In the end money is everything.</t>
  </si>
  <si>
    <t>生きていく上で何をするにしても結局一番重要なのはお金であり、お金よりも大事なことがあるというきれいごとは存在するが、最後にはお金がものをいう。</t>
  </si>
  <si>
    <t>a poor part of a city, a slum, a ghetto</t>
  </si>
  <si>
    <t>貧民街</t>
  </si>
  <si>
    <t>Regular check up is not only related to health.</t>
  </si>
  <si>
    <t>定期的に健康診断を受けることが必ずしも健康には繋がらない。</t>
  </si>
  <si>
    <t>Mental health is important, too. Mental health is also important.</t>
  </si>
  <si>
    <t>心の健康も大切である。</t>
  </si>
  <si>
    <t>The mind, like time, is priceless.</t>
  </si>
  <si>
    <t>心や時間は金額で表すことはできない。</t>
  </si>
  <si>
    <t>Money may ensure a minimum standard of living, but human relationships are essential for life.</t>
  </si>
  <si>
    <t>最低限の生活はお金でできるけど、生きていくためには人間関係がとても重要。</t>
  </si>
  <si>
    <t>A cat digs its claws into things. / Cats dig their claws into things.</t>
  </si>
  <si>
    <t>猫が爪を立てる。</t>
  </si>
  <si>
    <t>A dog cares about its owner. / Dogs care about their owners.</t>
  </si>
  <si>
    <t>犬は飼い主を気に掛ける。</t>
  </si>
  <si>
    <t>My skin gets itchy.</t>
  </si>
  <si>
    <t>肌がかゆくなる。</t>
  </si>
  <si>
    <t>Cats are moody. / Cats blow hot and cold.</t>
  </si>
  <si>
    <t>猫はツンデレです。</t>
  </si>
  <si>
    <t>Cats are naughty.</t>
  </si>
  <si>
    <t>猫はいたずらっ子です。</t>
  </si>
  <si>
    <t>Dogs get friendly with their owners. It is easy for dogs to get friendly with people. / It is easy for a dog to get friendly with a person.</t>
  </si>
  <si>
    <t>犬は人になついてくれる。</t>
  </si>
  <si>
    <t>A cat is easy to keep as a pet. / Cats are easy to keep as pets. / Cats make easy pets.</t>
  </si>
  <si>
    <t>猫はペットとして飼いやすい。</t>
  </si>
  <si>
    <t>Cats are independent.</t>
  </si>
  <si>
    <t>猫は自由気ままな性格である。</t>
  </si>
  <si>
    <t>A cat digs its claws into things.</t>
  </si>
  <si>
    <t>A cat thinks that it plays with its owner rather than its owner plays with it.</t>
  </si>
  <si>
    <t>猫は人間に遊んでもらっているというより、猫が遊んでいるという感覚を持っている。</t>
  </si>
  <si>
    <t>A cat is a moody animal. / Cats are moody.</t>
  </si>
  <si>
    <t>猫は気分屋である。</t>
  </si>
  <si>
    <t>A dog makes itself pleasant to everybody. / A dog enamors itself to everybody.</t>
  </si>
  <si>
    <t>犬は愛想を振りまく。</t>
  </si>
  <si>
    <t>A cat's hair falls out easily. / Cats lose their hair easily.</t>
  </si>
  <si>
    <t>猫の毛は抜けやすい。</t>
  </si>
  <si>
    <t>A dog has lovely round eyes.</t>
  </si>
  <si>
    <t>犬はつぶらな瞳を持っている。</t>
  </si>
  <si>
    <t>Dogs and other animals are friendlier than people.</t>
  </si>
  <si>
    <t>犬などの動物の方が人懐っこい。</t>
  </si>
  <si>
    <t>A cat pretends not to know.</t>
  </si>
  <si>
    <t>猫は知らんぷりしている。</t>
  </si>
  <si>
    <t>consult a dictionary, look up a word in a dictionary</t>
  </si>
  <si>
    <t>辞書を引く</t>
  </si>
  <si>
    <t>Printed dictionaries have been used since long ago, so they are reliable.</t>
  </si>
  <si>
    <t>紙の辞書は昔からずっと使われてきたので、信頼性がある。</t>
  </si>
  <si>
    <t>In a printed dictionary there are related words near the target word. / In an electronic dictionary there are related words near the target word.</t>
  </si>
  <si>
    <t>紙の辞書[電子辞書]では関連語句が近くに載っている。</t>
  </si>
  <si>
    <t>We can stimulate our brain by looking up words in a printed dictionary using our fingers and we can also get extra information from this.</t>
  </si>
  <si>
    <t>紙の辞書は、指で使って調べることで、頭が活性化する。ついでに様々な情報を得ることができる。</t>
  </si>
  <si>
    <t>The burden on parents who have to make a lunch box is heavier.</t>
  </si>
  <si>
    <t>お弁当は保護者の負担が大きい。</t>
  </si>
  <si>
    <t>Some lunch boxes today are designed to keep hot (steamed) rice.</t>
  </si>
  <si>
    <t>最近のお弁当箱は、温かいご飯が食べられる機能を持つものもある。</t>
  </si>
  <si>
    <t>The worst thing is if we spill a bowl of miso soup or any other soup. / The worst thing would be if we spilled a bowl of miso soup or any other soup.</t>
  </si>
  <si>
    <t>味噌汁やスープを落とした際、最悪な状況に陥る。</t>
  </si>
  <si>
    <t>A good balanced meal is served for school lunch.</t>
  </si>
  <si>
    <t>給食はバランスのいい食事ができる。</t>
  </si>
  <si>
    <t>Lunch boxes allow students to bring their favorite and best lunches. / If lunch is a lunch box, students can eat their favorite and best lunch.</t>
  </si>
  <si>
    <t>お弁当だと生徒たちは好きで最適なランチを食べることができる。</t>
  </si>
  <si>
    <t>In my junior high school days, I wanted to eat ramen for lunch, but I couldn't because I took my lunch box.</t>
  </si>
  <si>
    <t>中学生のころ、ラーメンを食べたかったが、弁当なので食べれなかった。</t>
  </si>
  <si>
    <t>Since students are growing, they need well balanced meals.</t>
  </si>
  <si>
    <t>学生は成長期だからバランスの良い食事をとることは大切である。</t>
  </si>
  <si>
    <t>We can reduce labor cost because we don't need to employ people who prepare lunch if we take boxed lunches.</t>
  </si>
  <si>
    <t>お弁当では給食を準備する人が必要ないから人件費を削減することができる。</t>
  </si>
  <si>
    <t>just the right amount of food</t>
  </si>
  <si>
    <t>ちょうど良い量</t>
  </si>
  <si>
    <t>Boxed lunches are bulky.</t>
  </si>
  <si>
    <t>お弁当は荷物になる。</t>
  </si>
  <si>
    <t>In the case of junior and senior high school students, the amount of food they eat is very different.</t>
  </si>
  <si>
    <t>中学生や高校生では、食べる量が生徒によって大きく変わってくる。</t>
  </si>
  <si>
    <t>Luxury stores and other famous stores are usually found in the city center.</t>
  </si>
  <si>
    <t>高級店や有名店などは、都心に集まる。</t>
  </si>
  <si>
    <t>Children in the country compared with those in the city can grow up with a greater personality in an environment surrounded by nature.</t>
  </si>
  <si>
    <t>田舎において、都会に比べ子どもたちは自然に囲まれて個性豊かに成長することができる。</t>
  </si>
  <si>
    <t>Our stock of disinfection items is low.</t>
  </si>
  <si>
    <t>消毒アイテムの在庫が少ない。</t>
  </si>
  <si>
    <t>Many events such as music and sports are taking place frequently.</t>
  </si>
  <si>
    <t>音楽やスポーツなどのイベントが活発に行われる。</t>
  </si>
  <si>
    <t>Prices are high. The cost of living is high.</t>
  </si>
  <si>
    <t>物価が高い。</t>
  </si>
  <si>
    <t>The city is crowded with people and I sometimes don't feel well. / Crowded cities sometimes make me feel sick.</t>
  </si>
  <si>
    <t>都会は人が密集していて、人に酔うことがある。</t>
  </si>
  <si>
    <t>Since there are wide open spaces in the country, we can enjoy being self-sufficient.</t>
  </si>
  <si>
    <t>田舎には広い土地があるから、十分に自給自足をして楽しむことができる。</t>
  </si>
  <si>
    <t>We can feel fresh air.</t>
  </si>
  <si>
    <t>新鮮な空気を感じることができる。</t>
  </si>
  <si>
    <t>The atmosphere of the country is quieter than that of the city.</t>
  </si>
  <si>
    <t>田舎は都会より雰囲気的に落ち着いている。</t>
  </si>
  <si>
    <t>Country roads create a pleasant atmosphere.</t>
  </si>
  <si>
    <t>田舎道がいい雰囲気づくりになる。</t>
  </si>
  <si>
    <t>Things ordered online are quickly delivered. In the evening of the same day (at the earliest).</t>
  </si>
  <si>
    <t>オンラインで注文したものがすぐに届く。早ければ当日の夜に。</t>
  </si>
  <si>
    <t>There aren't any other characters like Doraemon. / Doraemon is one of a kind.</t>
  </si>
  <si>
    <t>ドラえもんにはそのようなキャラクターがいない。</t>
  </si>
  <si>
    <t>Big G is a bad example of a boy, so I don't think he has a bad influence on children.</t>
  </si>
  <si>
    <t>ジャイアンは子供たちにとって反面教師になっているから、悪い影響は与えていないのではないか。</t>
  </si>
  <si>
    <t>Doraemon is always considerate of Nobita's feelings.</t>
  </si>
  <si>
    <t>ドラえもんはのび太の心にいつも寄り添う。</t>
  </si>
  <si>
    <t>I wish I had Doraemon's four-dimensional pocket.</t>
  </si>
  <si>
    <t>私はドラえもんの四次元ポケットが欲しい。</t>
  </si>
  <si>
    <t>He made a sacrifice for others to help them.</t>
  </si>
  <si>
    <t>自己犠牲を払って人を助けている。</t>
  </si>
  <si>
    <t>Big G is a bad example of a boy for children.</t>
  </si>
  <si>
    <t>ジャイアンは子供の反面教師になっている。</t>
  </si>
  <si>
    <t>Nobita (Noby) was lucky because his offspring sent Doraemon from the future.</t>
  </si>
  <si>
    <t>（のび太の）子孫が未来からドラえもんを送ってくれたのでのび太はラッキーだった。</t>
  </si>
  <si>
    <t>Anpanman cannot fight when his face gets wet, but Doraemon doesn't have any weaknesses like Anpanman.</t>
  </si>
  <si>
    <t>アンパンマンは顔がぬれると戦えなくなるが、ドラえもんはそのようなことはない。</t>
  </si>
  <si>
    <t>The Doraemon movies are making a profit at the box office. / The Doraemon movies are box-office hits.</t>
  </si>
  <si>
    <t>ドラえもんは映画の興行収入がある。</t>
  </si>
  <si>
    <t>Doraemon is a cat-shaped robot and easy to break about the same as Anpanman due to the weather.</t>
  </si>
  <si>
    <t>ドラえもんはロボットであるため、天候等によってアンパンマンと同じくらい故障しやすいのではないか。</t>
  </si>
  <si>
    <t>Anpanman teaches children what is right and what is wrong through his fights with Baikinman.</t>
  </si>
  <si>
    <t>アンパンマンはバイキンマンとの闘いから何が良いことなのか、悪いことなのかを子供に教えてくれる。</t>
  </si>
  <si>
    <t>Big G and Sneech have a bad influence on children because they bully the weak.</t>
  </si>
  <si>
    <t>ジャイアントとスネ夫は弱い者いじめをするから、子供に悪影響がある。</t>
  </si>
  <si>
    <t>The story of Doraemon reflects everyday life and is closer to us.</t>
  </si>
  <si>
    <t>ストーリーが日常的で親近感がある。</t>
  </si>
  <si>
    <t>hopter</t>
  </si>
  <si>
    <t>タケコプター</t>
  </si>
  <si>
    <t>offspring</t>
  </si>
  <si>
    <t>子孫</t>
  </si>
  <si>
    <t>the earth destruction bomb, Doraemon's gadget</t>
  </si>
  <si>
    <t>地球破壊爆弾（ドラえもんの道具）</t>
  </si>
  <si>
    <t>Doraemon uses his gadgets and makes life more comfortable. Life becomes more convenient.</t>
  </si>
  <si>
    <t>ドラえもんはいろいろな道具を使って生活が便利になる。</t>
  </si>
  <si>
    <t>Doraemon uses his gadgets and can make his dreams come true.</t>
  </si>
  <si>
    <t>ドラえもんは秘密道具を使って願いを叶えることができる。</t>
  </si>
  <si>
    <t>High school students should study and have part-time jobs at the same time.</t>
  </si>
  <si>
    <t>勉強とアルバイトの両立をする。</t>
  </si>
  <si>
    <t>High school students should not reduce their study time in order to work part-time.</t>
  </si>
  <si>
    <t>高校生は勉強の時間を削ってまでアルバイトをしなくてもいい。</t>
  </si>
  <si>
    <t>High school students should work part-time as a social learning experience.</t>
  </si>
  <si>
    <t>高校生は社会経験のためにバイトをするべき。</t>
  </si>
  <si>
    <t>By working as a part-timer, high school students can learn more about the world of grown-ups. High school students can experience a society outside school.</t>
  </si>
  <si>
    <t>（バイトをすることで）大人の世界を学べる。</t>
  </si>
  <si>
    <t>High school students should keep a balance between study and part-time work.</t>
  </si>
  <si>
    <t>勉強とアルバイトを両立する。</t>
  </si>
  <si>
    <t>High school students should enjoy their youth.</t>
  </si>
  <si>
    <t>（高校生は）青春を謳歌するべきである。</t>
  </si>
  <si>
    <t>High school students should spend a meaningful school life. High school students should do their best in school.</t>
  </si>
  <si>
    <t>（高校生は）学校生活を精一杯頑張るべきである。</t>
  </si>
  <si>
    <t>High school students with part-time jobs have (more) responsibility.</t>
  </si>
  <si>
    <t>アルバイトをする側にも責任が伴う。</t>
  </si>
  <si>
    <t>For example, there is a broadcasting committee, an environmental committee and a sports fair executive committee in our school. sports day executive committee</t>
  </si>
  <si>
    <t>環境委員会、体育祭（運動会）実行委員会</t>
  </si>
  <si>
    <t>High school students should not work part-time by cutting down on study time.</t>
  </si>
  <si>
    <t>（高校生は）勉強の時間を削ってまでアルバイトをしなくてもいい。</t>
  </si>
  <si>
    <t>A high school student's duty is to study.</t>
  </si>
  <si>
    <t>（高校生は）勉強が本文である。</t>
  </si>
  <si>
    <t>The first thing for high school students is to develop themselves and the second thing is to help with the family finances.</t>
  </si>
  <si>
    <t>（高校生は）人格を磨くのが先で、家計を助けることは後回しにされるべきである。</t>
  </si>
  <si>
    <t>In high school life students engage in a wide range of activities.</t>
  </si>
  <si>
    <t>（高校生活では）遊びの輪が広がる。</t>
  </si>
  <si>
    <t>I think it is important for high school students to think about their future.</t>
  </si>
  <si>
    <t>生徒にとっては将来を踏まえて考えることが大切になるのかなと感じた。</t>
  </si>
  <si>
    <t>Since high school students will start working in the future, they should not work part-time now.</t>
  </si>
  <si>
    <t>将来仕事に結局つくことになるから、今アルバイトをしなくてもいいと思う。</t>
  </si>
  <si>
    <t>Japan is an ethnically homogenous nation.</t>
  </si>
  <si>
    <t>日本は単一民族である。</t>
  </si>
  <si>
    <t>The Japanese government, the Japanese people and society in general are not tolerant of minorities.</t>
  </si>
  <si>
    <t>（日本政府・社会・日本人）はマイノリティに寛容でない。</t>
  </si>
  <si>
    <t>Japan is a country with huge debts.</t>
  </si>
  <si>
    <t>日本は借金大国である。</t>
  </si>
  <si>
    <t>disaster</t>
  </si>
  <si>
    <t>災害</t>
  </si>
  <si>
    <t>Road signs and bulletin boards are written in various selected languages.</t>
  </si>
  <si>
    <t>道路標識や掲示板が様々な言語で書かれている。</t>
  </si>
  <si>
    <t>Japan has been a peaceful country without wars for many years.</t>
  </si>
  <si>
    <t>日本は長年戦争がなく平和である。</t>
  </si>
  <si>
    <t>Japan is not a good country to live in because people pay high taxes such as consumption tax and income tax.</t>
  </si>
  <si>
    <t>消費税や所得税などの様々な税を多く収めることがある点。</t>
  </si>
  <si>
    <t>Public transportation in Japan is very clean.</t>
  </si>
  <si>
    <t>日本の公共交通機関は清潔だ。</t>
  </si>
  <si>
    <t>There are a lot of entertainment facilities in Japan.</t>
  </si>
  <si>
    <t>エンターテイメントが充実している。</t>
  </si>
  <si>
    <t>There are many means of transportation and they are convenient.</t>
  </si>
  <si>
    <t>移動手段が多くて便利。</t>
  </si>
  <si>
    <t>in public, public place</t>
  </si>
  <si>
    <t>公共の場</t>
  </si>
  <si>
    <t>There seems to be more freedom and more enjoyment in schools in foreign countries than in Japan.</t>
  </si>
  <si>
    <t>日本の学校より外国の学校の方がいろいろな面で自由で楽しそう。</t>
  </si>
  <si>
    <t>Talking on the phone makes me feel that I am talking in person.</t>
  </si>
  <si>
    <t>電話をすると、まるで直接会話しているように感じる。</t>
  </si>
  <si>
    <t>Misunderstanding can be sometimes caused by emails.</t>
  </si>
  <si>
    <t>E-mailだと誤解を招くことがある。</t>
  </si>
  <si>
    <t>Talking on the phone seems [is] like having a conversation with somebody in person.</t>
  </si>
  <si>
    <t>電話で話すと対話で話している感覚と同じ。</t>
  </si>
  <si>
    <t>In an emergency a phone call is faster and more reliable.</t>
  </si>
  <si>
    <t>緊急時には、電話でのやり取りのほうが早く確実である。</t>
  </si>
  <si>
    <t>We can keep in touch by phone even though we are doing something with our hands, for example driving a car.</t>
  </si>
  <si>
    <t>電話だったら、手が離せないこと（運転など）をしていても連絡を取ることができる。</t>
  </si>
  <si>
    <t>It is easier to communicate by writing emails because they last longer than phone calls.</t>
  </si>
  <si>
    <t>メールは長く続けられるから、コミュニケーションがしやすい。</t>
  </si>
  <si>
    <t>We try to answer the phone the moment it rings but we can read emails anytime.</t>
  </si>
  <si>
    <t>その瞬間に電話に出る。メールは時間を気にせず見れる。</t>
  </si>
  <si>
    <t>There is a possibility that we will bother someone on the line when it is not convenient for that person.</t>
  </si>
  <si>
    <t>電話は相手の都合が合わなかったら迷惑になる可能性がある。</t>
  </si>
  <si>
    <t>Watching movies in the theater give us a more realistic feeling and there are sometimes extra benefits.</t>
  </si>
  <si>
    <t>映画館で映画を見ると臨場感がある、特典がある場合もある。</t>
  </si>
  <si>
    <t>In the case of watching movies at home, we can rewind and watch particular scenes again and again.</t>
  </si>
  <si>
    <t>巻き戻して何回でも見れる。</t>
  </si>
  <si>
    <t>Watching movies in the theater gives us a more realistic feeling.</t>
  </si>
  <si>
    <t>映画は臨場感がある。</t>
  </si>
  <si>
    <t>At the theater people can watch three dimensional movies or four dimensional movies. These movies are more powerful [impressive] than those at home.</t>
  </si>
  <si>
    <t>映画館では、3Dや4Dの映画が見れます。これらの映画は家で見るよりもさらに迫力があります。</t>
  </si>
  <si>
    <t>It is worth the effort of going to the movies.</t>
  </si>
  <si>
    <t>わざわざ映画館に行ってみるだけの価値がある。</t>
  </si>
  <si>
    <t>The movie theater is built to give the audience the best sounds.</t>
  </si>
  <si>
    <t>映画館は聞き手に最高の音を提供するようデザインされている。</t>
  </si>
  <si>
    <t>Watching movies give us a realistic feeling.</t>
  </si>
  <si>
    <t>映画を見ることは臨場感がある。</t>
  </si>
  <si>
    <t>The movie theater is good because it gives us a realistic feeling and it is thrilling.</t>
  </si>
  <si>
    <t>映画館は臨場感や緊迫感があってよい。</t>
  </si>
  <si>
    <t>The movie theater makes us feel more realism (than at home).</t>
  </si>
  <si>
    <t>映画館では臨場感を味わうことができる。</t>
  </si>
  <si>
    <t>We get distracted at home (more than at the movie theater). There are many things around us to distract us.</t>
  </si>
  <si>
    <t>家だと注意散漫になる（集中を阻害するものが多い。）</t>
  </si>
  <si>
    <t>We can feel more impressed in the movie theater than at home.</t>
  </si>
  <si>
    <t>映画館だと迫力を感じることができる。</t>
  </si>
  <si>
    <t>Movie theaters give us a realistic feeling and I can feel as if I am in the movie.</t>
  </si>
  <si>
    <t>臨場感がある。まるで映画の中にいるように感じることができる。</t>
  </si>
  <si>
    <t>ventilation system</t>
  </si>
  <si>
    <t>換気システム</t>
  </si>
  <si>
    <t>I feel calm. I feel peaceful.</t>
  </si>
  <si>
    <t>落ち着く。</t>
  </si>
  <si>
    <t>I can only buy certain things.</t>
  </si>
  <si>
    <t>決まったものしか買えない。</t>
  </si>
  <si>
    <t>You can stop the DVD and do what you want, then restart it when you are ready. / You can stop the DVD and do what you want, then restart it at your leisure.</t>
  </si>
  <si>
    <t>自分の好きなところで一時停止して、自分のしたいことをして、自分のタイミングで再開することができる。</t>
  </si>
  <si>
    <t>In the movie theater we can hear stereo sound.</t>
  </si>
  <si>
    <t>映画館だと音が立体的に聞こえる。</t>
  </si>
  <si>
    <t>Writing letters is more appealing than sending text messages.</t>
  </si>
  <si>
    <t>手紙を書くことの方が味がある。</t>
  </si>
  <si>
    <t>Before, I could enjoy doing many things happily, but now I cannot help feeling that I live only for social networking. I feel I just go out to post pictures on social networking sites.</t>
  </si>
  <si>
    <t>昔は、純粋に何に対しても楽しめたのに、今は、SNSのために生きているような感覚に陥る。何かをSNSにアップするために出かけているのではないか。</t>
  </si>
  <si>
    <t>Global warming is getting worse than before.</t>
  </si>
  <si>
    <t>地球温暖化が前の暮らしと比べて悪化している。</t>
  </si>
  <si>
    <t>One of the problems with social networking is that many people are too preoccupied with it. Many people are obsessed with it.</t>
  </si>
  <si>
    <t>SNSの問題があり、多くの人がSNSに執着している。</t>
  </si>
  <si>
    <t>I gradually learned how to avoid wasting time commuting and how to spend that time effectively.</t>
  </si>
  <si>
    <t>移動時間などの無駄な時間を有効な時間として使えるようになった。</t>
  </si>
  <si>
    <t>We are not free. We are restricted. We are confined.</t>
  </si>
  <si>
    <t>自由が利かない。</t>
  </si>
  <si>
    <t>Tokyo has a declaration of a state of emergency. Tokyo is in a state of emergency.</t>
  </si>
  <si>
    <t>緊急事態宣言、東京は事態宣言が発令中です。</t>
  </si>
  <si>
    <t>Because of the energy supply, various kinds of things made our lives convenient.</t>
  </si>
  <si>
    <t>エネルギーが普及し、様々なことが便利になった。</t>
  </si>
  <si>
    <t>It is a good opportunity to learn how to be independent.</t>
  </si>
  <si>
    <t>自立することを練習する良い機会である。</t>
  </si>
  <si>
    <t>People say that material wealth is important, but I think spiritual wealth is more important than that.</t>
  </si>
  <si>
    <t>物的な豊かさが大切だということだけど、心理的な豊かさはもっと大切だと思う。</t>
  </si>
  <si>
    <t>My facial skin became rough because of my wearing a mask all day. The skin on my face became rough owing to [due to] my wearing a mask.</t>
  </si>
  <si>
    <t>マスクで肌荒れする。</t>
  </si>
  <si>
    <t>In the past simple things made us happy. / In the past simple things brought us happiness.</t>
  </si>
  <si>
    <t>何気ないことで幸せになることができる。</t>
  </si>
  <si>
    <t>I went to Hiroshima on a school trip.</t>
  </si>
  <si>
    <t>修学旅行で広島に行きました。</t>
  </si>
  <si>
    <t>I saw deer in Nara Park.</t>
  </si>
  <si>
    <t>奈良公園でシカを見ました。</t>
  </si>
  <si>
    <t>Do you like traditional Japanese sweets?</t>
  </si>
  <si>
    <t>あなたは和菓子が好きですか？</t>
  </si>
  <si>
    <t>Have you ever been to Lake Biwa?</t>
  </si>
  <si>
    <t>琵琶湖を見たことがありますか？</t>
  </si>
  <si>
    <t>Oh, you haven't been to Tokyo Disneyland. What about Kyoto?</t>
  </si>
  <si>
    <t>Disneyに行ったことないんですね。じゃあ京都は？</t>
  </si>
  <si>
    <t>What rides do you like at Universal Studios?</t>
  </si>
  <si>
    <t>ユニバで好きな乗り物は何ですか？</t>
  </si>
  <si>
    <t>In the world of Ghibli the art is beautiful.</t>
  </si>
  <si>
    <t>ジブリの世界観は絵がきれいですよね。</t>
  </si>
  <si>
    <t>I love riding roller coasters. / I like going on roller coasters.</t>
  </si>
  <si>
    <t>私はジェットコースターに乗ることが大好きです。</t>
  </si>
  <si>
    <t>I had a snowball fight in Hokkaido.</t>
  </si>
  <si>
    <t>北海道で雪合戦をしました。</t>
  </si>
  <si>
    <t>I fed the deer in Nara Park.</t>
  </si>
  <si>
    <t>私は奈良公園でシカに餌をあげました。</t>
  </si>
  <si>
    <t>I'm scared of riding on roller coasters. / Roller coasters scare me. / Roller coasters are scary.</t>
  </si>
  <si>
    <t>僕はジェットコースターが怖いです。</t>
  </si>
  <si>
    <t>Kaisendon is famous in Hokkaido.</t>
  </si>
  <si>
    <t>北海道は海鮮丼が有名です。</t>
  </si>
  <si>
    <t>Now that you mention it, I do remember that attraction. Come to think of it, I do remember that attraction.</t>
  </si>
  <si>
    <t>そういえば、そんなアトラクションがあったよね。</t>
  </si>
  <si>
    <t>I also want to read the book he (or she) wrote.</t>
  </si>
  <si>
    <t>私もその人が書いた本を読んでみたいです。</t>
  </si>
  <si>
    <t>Since I don’t like screaming, I prefer other rides to roller coasters.</t>
  </si>
  <si>
    <t>絶叫系は苦手なのでジェットコースター以外の乗り物が好きです。</t>
  </si>
  <si>
    <t>I went to USJ when I was an elementary school student.</t>
  </si>
  <si>
    <t>私が小学生の時にUSJへ行きました。</t>
  </si>
  <si>
    <t>もう一度そこへ行きたいです。</t>
  </si>
  <si>
    <t>My uncle lived in Hyogo for three years.</t>
  </si>
  <si>
    <t>私の叔父は兵庫に３年間住んでいました。</t>
  </si>
  <si>
    <t>I haven't been to Okinawa but I have been to Nagasaki in the Kyushu region.</t>
  </si>
  <si>
    <t>私は沖縄には行ったことがありませんが、九州地方の長崎には行ったことがあります。</t>
  </si>
  <si>
    <t>I visited the Atomic Bomb Dome on my elementary school trip.</t>
  </si>
  <si>
    <t>原爆ドームには小学校の修学旅行で行きました。</t>
  </si>
  <si>
    <t>I like salmon roe.</t>
  </si>
  <si>
    <t>私はいくらが好きです。</t>
  </si>
  <si>
    <t>I went many years ago so I can't remember well.</t>
  </si>
  <si>
    <t>何年も前に行ったからあまり覚えていないです。</t>
  </si>
  <si>
    <t>It's so hard to run laps around the school building.</t>
  </si>
  <si>
    <t>外周を走ることは大変です。</t>
  </si>
  <si>
    <t>We pass through Kyoto on the way to Fukui.</t>
  </si>
  <si>
    <t>京都は福井に行くときに通ります。</t>
  </si>
  <si>
    <t>The ocean was so clear that I could see the hermit crabs.</t>
  </si>
  <si>
    <t>ヤドカリが見えるくらい海がきれいだった。</t>
  </si>
  <si>
    <t>I bought and ate red sweet potato tarts in Okinawa.</t>
  </si>
  <si>
    <t>沖縄で紅芋タルトを買ったり食べたりしました。</t>
  </si>
  <si>
    <t>I swam and dived in the ocean.</t>
  </si>
  <si>
    <t>海で泳いだり潜ったりしました。</t>
  </si>
  <si>
    <t>I have never been to Tokyo Disneyland but I want to go.</t>
  </si>
  <si>
    <t>Disneyに行ったことはありませんが行ってみたいです。</t>
  </si>
  <si>
    <t>For me, Tokyo conjures up an image of anime.</t>
  </si>
  <si>
    <t>東京にはアニメのイメージがあります。</t>
  </si>
  <si>
    <t>Sorry, I don't know much about Takeshita street.</t>
  </si>
  <si>
    <t>ごめん。僕は竹下通りについてあまり知りません。</t>
  </si>
  <si>
    <t>I saw the Daibutsu in Kyoto. / I saw the Great Buddha in Kyoto.</t>
  </si>
  <si>
    <t>京都で大仏を見ました。</t>
  </si>
  <si>
    <t>I have been to Kyoto race track many times.</t>
  </si>
  <si>
    <t>京都競馬場には何度も行ったことがあります。</t>
  </si>
  <si>
    <t>My mother's sister lived in Kyoto, so we went there often.</t>
  </si>
  <si>
    <t>母の義姉が京都に住んでいたのでよく行きました。</t>
  </si>
  <si>
    <t>I think Tokyo Disneyland is meant for small children.</t>
  </si>
  <si>
    <t>Disneyは小さい子向けだと思います。</t>
  </si>
  <si>
    <t>I have muscle pain today. / My muscles are sore today.</t>
  </si>
  <si>
    <t>私は今日筋肉痛です。</t>
  </si>
  <si>
    <t>I was glad because I got second prize in the relay race.</t>
  </si>
  <si>
    <t>リレーで２位になったのでうれしかったです。</t>
  </si>
  <si>
    <t>I was glad because I didn't fall in the relay race.</t>
  </si>
  <si>
    <t>リレーでこけなかったのでよかったです。</t>
  </si>
  <si>
    <t>Throwing balls into a basket on a high pole was fun.</t>
  </si>
  <si>
    <t>玉入れをするのが楽しかったです。</t>
  </si>
  <si>
    <t>We could pass the baton well. That's why we won.</t>
  </si>
  <si>
    <t>リレーのバトン渡しがうまくいったことが勝利のポイントでした。</t>
  </si>
  <si>
    <t>I made three mistakes in the dance. It was a shame. / What a shame!</t>
  </si>
  <si>
    <t>ダンスで３回失敗したのが悔しかったです。</t>
  </si>
  <si>
    <t>The basket in which we threw balls was on a very high pole.</t>
  </si>
  <si>
    <t>玉入れのかごがとても高かったです。</t>
  </si>
  <si>
    <t>I joined the game of throwing balls into a basket.</t>
  </si>
  <si>
    <t>私は玉入れに出場しました。</t>
  </si>
  <si>
    <t>I was a little embarrassed to perform the dance.</t>
  </si>
  <si>
    <t>そのダンスを踊ることは少し恥ずかしかったです。</t>
  </si>
  <si>
    <t>The girls looked cuter and more charming when they danced than when they acted normally.</t>
  </si>
  <si>
    <t>女子のダンスは女子がいつも以上に輝いて、そして可愛く見えました。</t>
  </si>
  <si>
    <t>The teachers did their best. It was fun.</t>
  </si>
  <si>
    <t>先生が頑張っていたので面白かったです。</t>
  </si>
  <si>
    <t>The teachers looked great at the fancy dress contest.</t>
  </si>
  <si>
    <t>先生の着付けがとても似合っていました。</t>
  </si>
  <si>
    <t>We did our best to prepare for this day.</t>
  </si>
  <si>
    <t>私たちはこの日のために努力してきました。</t>
  </si>
  <si>
    <t>Sports day this year was shortened because of the effects of coronavirus.</t>
  </si>
  <si>
    <t>今年の運動会はコロナのせいで短かったです。</t>
  </si>
  <si>
    <t>I was happy because Homeroom I won.</t>
  </si>
  <si>
    <t>１組が優勝したのでうれしかったです。</t>
  </si>
  <si>
    <t>I joined the (interclass) mixed relay race.</t>
  </si>
  <si>
    <t>私は（クラス対抗）男女混合リレーに出場しました。</t>
  </si>
  <si>
    <t>We were nervous during the performance, but we kept practicing until just before.</t>
  </si>
  <si>
    <t>本番は緊張したけれど直前まで頑張って練習しました。</t>
  </si>
  <si>
    <t>Radio calisthenics is a lot of fun.</t>
  </si>
  <si>
    <t>ラジオ体操はとても楽しいです。</t>
  </si>
  <si>
    <t>I ran as a substitute runner in the relay race.</t>
  </si>
  <si>
    <t>私は代走でリレーを走りました。</t>
  </si>
  <si>
    <t>I could dance with all my energy in the last sports day of my junior high school days.</t>
  </si>
  <si>
    <t>中学校最後の運動会で全力でダンスをすることができました。</t>
  </si>
  <si>
    <t>I didn't expect to be able to dance up to such a high level.</t>
  </si>
  <si>
    <t>ここまでのダンスができるとは思っていませんでした。</t>
  </si>
  <si>
    <t>I made some small mistakes during the performance.</t>
  </si>
  <si>
    <t>本番中に少し間違えてしまいました。</t>
  </si>
  <si>
    <t>Members of the wind music club were in charge of announcements on the field day.</t>
  </si>
  <si>
    <t>器楽部では運動会の放送を担当しました。</t>
  </si>
  <si>
    <t>I wanted all the members of my family to come and see on the field day.</t>
  </si>
  <si>
    <t>運動会には家族全員に見に来てもらいたかったです。</t>
  </si>
  <si>
    <t>The boys looked more cool in their dance performance than they normally look.</t>
  </si>
  <si>
    <t>男子のダンスでは男子がいつもよりまぶしかったです。</t>
  </si>
  <si>
    <t>We did our best in the Dynamite dance so we enjoyed it.</t>
  </si>
  <si>
    <t>ダイナマイトのダンスを一生懸命できて楽しかったです。</t>
  </si>
  <si>
    <t>Our class couldn’t get a prize.</t>
  </si>
  <si>
    <t>うちのクラスは賞を取れなかった。</t>
  </si>
  <si>
    <t>We couldn't get a prize but we made a wonderful memory.</t>
  </si>
  <si>
    <t>賞は取れなかったけれどいい思い出になった。</t>
  </si>
  <si>
    <t>As I was shy, I felt embarrassed when I danced in the center of the group.</t>
  </si>
  <si>
    <t>僕はシャイなので真ん中で踊るのは恥ずかしかった。</t>
  </si>
  <si>
    <t>I made some wrong steps while I was doing the 'Love Dance'.</t>
  </si>
  <si>
    <t>恋ダンスの振り付けを間違えてしまった。</t>
  </si>
  <si>
    <t>There is nothing sadder than losing a game because of foul play. / There is nothing more depressing than losing a game because of foul play.</t>
  </si>
  <si>
    <t>反則負けほど悔しいものはない。</t>
  </si>
  <si>
    <t>I managed to overtake one runner in the relay race.</t>
  </si>
  <si>
    <t>私はリレーで１人抜かすことができた。</t>
  </si>
  <si>
    <t>The student in class three dressed as Ganko-chan looked very cute.</t>
  </si>
  <si>
    <t>３組のがんこちゃんの着付けがすごく可愛かった。</t>
  </si>
  <si>
    <t>The class relay competition was the most impressive. The most impressive thing was the class relay competition.</t>
  </si>
  <si>
    <t>１番印象に残ったのはクラス全員リレーです。</t>
  </si>
  <si>
    <t>I heard the teacher cheer when I was running. / I heard the teacher cheering when I was running.</t>
  </si>
  <si>
    <t>走っているときに先生の声援が聞こえた。</t>
  </si>
  <si>
    <t>The dance with frequent switching of standing positions was difficult.</t>
  </si>
  <si>
    <t>立ち位置の入れ替わりが多いダンスが難しかった。</t>
  </si>
  <si>
    <t>Unfortunately we couldn't get first place, but we got second place. / We couldn't come first, but we came second.</t>
  </si>
  <si>
    <t>残念ながら優勝はできなかったが準優勝することができた。</t>
  </si>
  <si>
    <t>One of the members of the relay race passed me the baton the fastest so I could run with a cool head.</t>
  </si>
  <si>
    <t>チームメイトが１位でバトンを渡してくれたので落ち着いて走ることができた。</t>
  </si>
  <si>
    <t>At the beginning of the relay race I was the fastest runner.</t>
  </si>
  <si>
    <t>リレーの最初のほう、僕は１位だった。</t>
  </si>
  <si>
    <t>I fell at the end of the relay race.</t>
  </si>
  <si>
    <t>最終的に僕はこけてしまった。</t>
  </si>
  <si>
    <t>I was in charge of watching out for rule violations.</t>
  </si>
  <si>
    <t>僕はルール違反を見る係をやりました。</t>
  </si>
  <si>
    <t>We won both the prize for the fancy dress contest and the banner contest, and the second place on Sports Day.</t>
  </si>
  <si>
    <t>僕のクラスは着付け賞、横断幕賞、準優勝を果たしました。</t>
  </si>
  <si>
    <t>We have to eat without leaving any food.</t>
  </si>
  <si>
    <t>私たちは食べ物を残さずに食べなければいけない。</t>
  </si>
  <si>
    <t>It is important not to be a picky eater. / Don't be a picky eater! / It is important not to be too particular about food. a fussy eater = a picky eater</t>
  </si>
  <si>
    <t>好き嫌いをしないことが大切だ。</t>
  </si>
  <si>
    <t>It important not to buy too many unnecessary things.</t>
  </si>
  <si>
    <t>無駄なものを買いすぎないことが重要だ。</t>
  </si>
  <si>
    <t>It is a problem to leave a lot of food (on your plate) during school lunch.</t>
  </si>
  <si>
    <t>給食の食べ残しが多いことは問題だ。</t>
  </si>
  <si>
    <t>We try to eat up all the food.</t>
  </si>
  <si>
    <t>食べられる量を食べきることを心掛ける。</t>
  </si>
  <si>
    <t>We try to eat everything edible including the stalks of the vegetables.</t>
  </si>
  <si>
    <t>野菜の茎など、食べられる部分は食べる。</t>
  </si>
  <si>
    <t>It is important to give food that we cannot finish to people who can eat it.</t>
  </si>
  <si>
    <t>食べられないものは食べられる人に渡しておくことが大切だ。</t>
  </si>
  <si>
    <t>We try not to buy more food than we can eat.</t>
  </si>
  <si>
    <t>必要以上の食べ物を買わないようにする。</t>
  </si>
  <si>
    <t>It is important to buy only the necessary amount of food. / It is important to buy only the food we need.</t>
  </si>
  <si>
    <t>必要な時に必要な分だけ買うことが大事。</t>
  </si>
  <si>
    <t>We try to eat every last grain of rice. / We try to eat in order not to leave a single grain of rice.</t>
  </si>
  <si>
    <t>ご飯を１粒も残さずに食べるようにする。</t>
  </si>
  <si>
    <t>We need to think seriously about the problems of world hunger and food waste.</t>
  </si>
  <si>
    <t>世界の飢餓とフードロスは深刻に考える必要がある。</t>
  </si>
  <si>
    <t>One solution to solve the problems is to turn extra food into fertilizer.</t>
  </si>
  <si>
    <t>食べ物を燃やして肥料にすることも考えの一つだ。</t>
  </si>
  <si>
    <t>It is enough to buy food for three days. It is enough to stock up on food for three days.</t>
  </si>
  <si>
    <t>買いだめは３日分を目安とする。</t>
  </si>
  <si>
    <t>We should get into the habit of reading the expiry date and best before labels.</t>
  </si>
  <si>
    <t>消費期限や賞味期限を見る習慣をつけるべきだ。</t>
  </si>
  <si>
    <t>We should buy only the necessities.</t>
  </si>
  <si>
    <t>必要最低限のものを買う。</t>
  </si>
  <si>
    <t>I put food in the back or in the front of the fridge according to its expiration date.</t>
  </si>
  <si>
    <t>食べ物を期限に応じて冷蔵庫の奥に置いたり手前に置いたりする。</t>
  </si>
  <si>
    <t>I am a student preparing for an exam so I am studying hard.</t>
  </si>
  <si>
    <t>僕は受験生なので勉強を頑張ります。</t>
  </si>
  <si>
    <t>I have a lot of homework and it depresses me.</t>
  </si>
  <si>
    <t>宿題が多くて最悪です。</t>
  </si>
  <si>
    <t>I am going to review everything I have studied.</t>
  </si>
  <si>
    <t>今まで習った範囲を全部復習するつもりです。</t>
  </si>
  <si>
    <t>I am going to visit the family grave in Obon.</t>
  </si>
  <si>
    <t>私はお盆にお墓参りに行きます。</t>
  </si>
  <si>
    <t>I would like to spend a very satisfying summer holiday.</t>
  </si>
  <si>
    <t>充実した夏休みにしたいです。</t>
  </si>
  <si>
    <t>I will eat somen, very thin Japanese noodles made of wheat flour.</t>
  </si>
  <si>
    <t>私は毎日そうめんを食べるでしょう。</t>
  </si>
  <si>
    <t>I am going to practice basketball hard for the last game.</t>
  </si>
  <si>
    <t>私は引退試合に向けてバスケの練習を頑張ります。</t>
  </si>
  <si>
    <t>I have a one-year pass to Universal Studios Japan so I am looking forward to going there.</t>
  </si>
  <si>
    <t>私はユニバの年間パスポートを持っているので楽しみです。</t>
  </si>
  <si>
    <t>I am looking forward to a new edition of my favorite book.</t>
  </si>
  <si>
    <t>好きな本の新刊が出るので楽しみです。</t>
  </si>
  <si>
    <t>I am going to summer classes at a cram school.</t>
  </si>
  <si>
    <t>私は塾の夏期講習に行きます。</t>
  </si>
  <si>
    <t>I'm tired of my summer vacation. I am bored of my summer vacation. It's full of cram school!</t>
  </si>
  <si>
    <t>夏休みにはうんざりしている。塾ばっかりだ！</t>
  </si>
  <si>
    <t>If I can, I always want to play computer games.</t>
  </si>
  <si>
    <t>できるものなら、常にゲームをしていたい。</t>
  </si>
  <si>
    <t>I haven't been able to visit my grandmother's house for almost two years because of coronavirus. I haven't been able to visit my grandmother's house for almost two years due to COVID-19.</t>
  </si>
  <si>
    <t>コロナのせいでおばあちゃんの家に２年くらい行けてない。</t>
  </si>
  <si>
    <t>I don't like ponkan oranges because they are bitter. I don't like ponkan oranges because they taste bitter.</t>
  </si>
  <si>
    <t>ポンカンは苦いので苦手です。</t>
  </si>
  <si>
    <t>I couldn't find the time to play the piano recently. / I have hardly been able to play the piano recently.</t>
  </si>
  <si>
    <t>最近なかなかピアノを弾くことができていません。</t>
  </si>
  <si>
    <t>I watched high school baseball on TV almost every day.</t>
  </si>
  <si>
    <t>私はほとんど毎日高校野球を見ました。</t>
  </si>
  <si>
    <t>Therefore Tokugawa Yoshinobu transferred the power of the Tokugawa Shogunate back to the Emperor.</t>
  </si>
  <si>
    <t>そこで徳川慶喜が大政奉還をした。</t>
  </si>
  <si>
    <t>The result of my Itsuki practice exam was good.</t>
  </si>
  <si>
    <t>五ツ木の模試の偏差値がよかった。</t>
  </si>
  <si>
    <t>I asked my friend to come, but he (she) didn't.</t>
  </si>
  <si>
    <t>友達を誘ったけど来なかった。</t>
  </si>
  <si>
    <t>I was glued to the Olympic gymnastics on TV.</t>
  </si>
  <si>
    <t>私はオリンピックの体操にくぎ付けだった。</t>
  </si>
  <si>
    <t>I like yellowtail the best. / My favorite food is yellowtail.</t>
  </si>
  <si>
    <t>僕はブリが一番好きだ。</t>
  </si>
  <si>
    <t>I spent all my money on a capsule toy machine in a department store.</t>
  </si>
  <si>
    <t>私はデパートでガチャガチャをしすぎてお金を失った。</t>
  </si>
  <si>
    <t>I had a lot of English homework to do and I was busy every day.</t>
  </si>
  <si>
    <t>英語の宿題が多すぎて毎日追われていた。</t>
  </si>
  <si>
    <t>I spent my summer vacation as I said.</t>
  </si>
  <si>
    <t>私は上記のように過ごしたのだ。</t>
  </si>
  <si>
    <t>I love wave pools!</t>
  </si>
  <si>
    <t>僕は流れるブールがとても好きだ。</t>
  </si>
  <si>
    <t>I enjoy surfing and bodyboarding every summer.</t>
  </si>
  <si>
    <t>毎年夏にはサーフィンやボディーボードをする。</t>
  </si>
  <si>
    <t>We have never won a game against that team.</t>
  </si>
  <si>
    <t>僕たちはそのチームにこれまで勝つことができなかった。</t>
  </si>
  <si>
    <t>I caught some horse mackerel and blowfish with a fishing rod.</t>
  </si>
  <si>
    <t>私はアジとフグを釣り上げた。</t>
  </si>
  <si>
    <t>Other members of my team run faster than me so I feel sorry for them. / Other members of my team run faster than me so I am afraid of letting them down.</t>
  </si>
  <si>
    <t>みんなが私より速いから私は迷惑をかけてしまうかな。</t>
  </si>
  <si>
    <t>I felt better after doing the hula dance.</t>
  </si>
  <si>
    <t>フラダンスはいい気分転換になった。</t>
  </si>
  <si>
    <t>Where did you go?</t>
  </si>
  <si>
    <t>あなたはどこかへ行きましたか？</t>
  </si>
  <si>
    <t>In cram school I studied from eight in the morning to ten in the evening every day.</t>
  </si>
  <si>
    <t>毎日８時から２０時まで勉強をした。</t>
  </si>
  <si>
    <t>I'm still a member of my school (swimming) club.</t>
  </si>
  <si>
    <t>私はまだ部活を引退していません。</t>
  </si>
  <si>
    <t>People around me started to leave my school club so I feel a little frustrated.</t>
  </si>
  <si>
    <t>周りが引退をし始めたので少し焦ります。</t>
  </si>
  <si>
    <t>My robot is softer than other robots and it doesn't hurt even if I bump into it. / My robot is softer than other robots and it doesn't hurt even if I accidentally hit it.</t>
  </si>
  <si>
    <t>私のロボットは普通のロボットより柔らかいです。また、ロボットにぶつかっても痛くないです。</t>
  </si>
  <si>
    <t>My robot has a space for me to sit on. It can move by rechargeable battery.</t>
  </si>
  <si>
    <t>私のロボットには私が乗れるスペースがあります。このロボットは充電式です。</t>
  </si>
  <si>
    <t>My robot can play music.</t>
  </si>
  <si>
    <t>それは音楽を流すことができます。</t>
  </si>
  <si>
    <t>My robot doesn't like insects.</t>
  </si>
  <si>
    <t>私のロボットは虫が苦手です。</t>
  </si>
  <si>
    <t>My robot is smart.</t>
  </si>
  <si>
    <t>私のロボットは頭がいいです。</t>
  </si>
  <si>
    <t>This robot can speak English and write English (, too).</t>
  </si>
  <si>
    <t>このロボットは英語を話すことも書くことも出来る。</t>
  </si>
  <si>
    <t>Also my robot can speak English and Japanese.</t>
  </si>
  <si>
    <t>そして、英語と日本語が喋れる そしてがかけなかった</t>
  </si>
  <si>
    <t>This robot helps me with my homework. It teaches me what I don't understand.</t>
  </si>
  <si>
    <t>このロボットは私の勉強を手伝ってくれます。わからないところを教えてくれる。</t>
  </si>
  <si>
    <t>My robot can do everything. / My robot can do everything however hard it may be.</t>
  </si>
  <si>
    <t>私のロボットはどんなにむずかしい事もできる。</t>
  </si>
  <si>
    <t>My robot can dance to music.</t>
  </si>
  <si>
    <t>それは、音楽にあわせて踊ることができます。</t>
  </si>
  <si>
    <t>My robot can clean very well in a short time.</t>
  </si>
  <si>
    <t>短時間で綺麗に掃除ができます。</t>
  </si>
  <si>
    <t>My robot can run very fast.</t>
  </si>
  <si>
    <t>とても速く走ることができる。</t>
  </si>
  <si>
    <t>My robot can become bigger or smaller.</t>
  </si>
  <si>
    <t>私のロボットは、大きくなったり小さくなったりできます。</t>
  </si>
  <si>
    <t>The robot learns each time it cooks and can cook delicious food very fast.</t>
  </si>
  <si>
    <t>そのロボットは料理をするごとに学んで、どんどん美味しい料理を作り、どんどん早く料理を作れるようになります。</t>
  </si>
  <si>
    <t>The robot can make animal sounds. It can play games with other people.</t>
  </si>
  <si>
    <t>そのロボットは動物の鳴き声を出せます。そのロボットは一緒にゲームができます。</t>
  </si>
  <si>
    <t>I can rely on the robot.</t>
  </si>
  <si>
    <t>頼りになるロボットだ。</t>
  </si>
  <si>
    <t>We can get on the robot. It can change the weather.</t>
  </si>
  <si>
    <t>それはひとをのせることができる。それは天気を変えることができる。</t>
  </si>
  <si>
    <t>My robot is rechargeable.</t>
  </si>
  <si>
    <t>私のロボットは充電式です。</t>
  </si>
  <si>
    <t>My robot can choose the best clothes for me according to the temperature and project an image of them.</t>
  </si>
  <si>
    <t>持っている服の中から気温などを考えて選び、空中に写してくれる。</t>
  </si>
  <si>
    <t>On top of this, this robot is very athletic.</t>
  </si>
  <si>
    <t>さらに、このロボットは運動神経がいいです。</t>
  </si>
  <si>
    <t>My robot can project a beam to treat any kind of injury. / It can treat any kind of injury by projecting beams.</t>
  </si>
  <si>
    <t>私のロボットはビームが出せる。どんな怪我でも治せる。</t>
  </si>
  <si>
    <t>My robot can make my bed.</t>
  </si>
  <si>
    <t>私のロボットはベットメーキングができます。</t>
  </si>
  <si>
    <t>My robot can clean very well.</t>
  </si>
  <si>
    <t>綺麗に掃除をすることが出来る。</t>
  </si>
  <si>
    <t>My robot has great physical strength.</t>
  </si>
  <si>
    <t>私のロボットは身体能力がすごい。</t>
  </si>
  <si>
    <t>This robot can cook and serve food and drinks. / This robot can prepare everything we need to eat and drink.</t>
  </si>
  <si>
    <t>このロボットは、飲み物や食べ物をすべて準備してくれる。</t>
  </si>
  <si>
    <t>My robot can swim in the sea.</t>
  </si>
  <si>
    <t>私のロボットは海を泳げる。</t>
  </si>
  <si>
    <t>My robot is round but it doesn't roll around.</t>
  </si>
  <si>
    <t>私のロボットは、形は丸いが転がらない。</t>
  </si>
  <si>
    <t>You can use the robot, too.</t>
  </si>
  <si>
    <t>あなたにも使えます。</t>
  </si>
  <si>
    <t>My robot can cook very well and the food is delicious.</t>
  </si>
  <si>
    <t>私のロボットはとても料理が上手でとても美味しいです。</t>
  </si>
  <si>
    <t>The robot is easy to handle and everyone can use it.</t>
  </si>
  <si>
    <t>そのロボットは扱いやすく誰でも使えます。</t>
  </si>
  <si>
    <t>My robot is very good at sailing. The robot can run so fast that other runners cannot catch up with it.</t>
  </si>
  <si>
    <t>私のロボットはセーリングがとてもうまい！他の人を引き付けない走りをする。</t>
  </si>
  <si>
    <t>My robot can fly.</t>
  </si>
  <si>
    <t>空を飛ぶことができる。</t>
  </si>
  <si>
    <t>This robot is waterproof and doesn’t break.</t>
  </si>
  <si>
    <t>このロボットは防水で壊れません。</t>
  </si>
  <si>
    <t>My robot can sort out what I need and what I don't need. / My robot can separate what I need and what I don't need.</t>
  </si>
  <si>
    <t>いるものと要らないものを自動で分けてくれる。</t>
  </si>
  <si>
    <t>This robot can tell me interesting stories. / This robot can tell me funny stories.</t>
  </si>
  <si>
    <t>このロボットは話が面白い。</t>
  </si>
  <si>
    <t>I wanted to say that if I talk to the robot, it can respond.</t>
  </si>
  <si>
    <t>話しかければ答えてくれます。</t>
  </si>
  <si>
    <t>My robot is the cutest in the world.</t>
  </si>
  <si>
    <t>私のロボットは世界一かわいいです。</t>
  </si>
  <si>
    <t>My robot can recommend songs and books (to me).</t>
  </si>
  <si>
    <t>私のロボットは、オススメの歌や本を紹介してくれます。</t>
  </si>
  <si>
    <t>This robot can answer my questions.</t>
  </si>
  <si>
    <t>このロボットは私がした質問に答えられます。</t>
  </si>
  <si>
    <t>My robot can talk with real birds.</t>
  </si>
  <si>
    <t>私のロボットは、本物の鳥と話すことができます。</t>
  </si>
  <si>
    <t>I want you to tell everyone about my robot.</t>
  </si>
  <si>
    <t>私のロボットを広めてほしい。</t>
  </si>
  <si>
    <t>My robot can defend against an enemy attack. / My robot can defend against attacks from enemies.</t>
  </si>
  <si>
    <t>私のロボットは敵からの攻撃を防ぐことができる。</t>
  </si>
  <si>
    <t>Tom can speak any language. / Tom can speak all languages.</t>
  </si>
  <si>
    <t>トムはすべての言葉を話せます。</t>
  </si>
  <si>
    <t>My robot can clean anything anywhere.</t>
  </si>
  <si>
    <t>私のロボットは、臨機応変に掃除ができる。</t>
  </si>
  <si>
    <t>My robot is affectionate like a human.</t>
  </si>
  <si>
    <t>私のロボットは本物のように甘えてきてくれます。</t>
  </si>
  <si>
    <t>This robot has a solar-powered battery.</t>
  </si>
  <si>
    <t>このロボットは太陽光でバッテリーを充電します。</t>
  </si>
  <si>
    <t>My robot has a four-dimensional pocket.</t>
  </si>
  <si>
    <t>私のロボットは四次元ポケットを持っています。</t>
  </si>
  <si>
    <t>My robot doesn't break even if it gets wet.</t>
  </si>
  <si>
    <t>私のロボットは、濡れても壊れないです。</t>
  </si>
  <si>
    <t>My robot is soft to the touch and it fits in the palm of my hand.</t>
  </si>
  <si>
    <t>さわったら柔らかい。手のひらにのる大きさ。</t>
  </si>
  <si>
    <t>This robot moves by itself. It only needs space to charge, so it doesn't get in the way.</t>
  </si>
  <si>
    <t>このロボットは自動で動きます。充電スペースを取るだけでいいので邪魔にもなりません。</t>
  </si>
  <si>
    <t>The robot can draw and write. It can sing songs.</t>
  </si>
  <si>
    <t>文字や絵を書く（描く）ことができます。歌を歌うことができます。</t>
  </si>
  <si>
    <t>This robot can teach in a way that is easy to understand.</t>
  </si>
  <si>
    <t>これは勉強をわかりやすく教えてくれます。</t>
  </si>
  <si>
    <t>This robot is useful.</t>
  </si>
  <si>
    <t>このロボットは役に立ちます。</t>
  </si>
  <si>
    <t>The robot can speak just like a human.</t>
  </si>
  <si>
    <t>彼は、人間とそっくりに話すことができます。</t>
  </si>
  <si>
    <t>The robot is excellent.</t>
  </si>
  <si>
    <t>彼は優秀です。</t>
  </si>
  <si>
    <t>My robot helps me.</t>
  </si>
  <si>
    <t>私のロボットは、私を手伝ってくれます。</t>
  </si>
  <si>
    <t>This robot is from the future.</t>
  </si>
  <si>
    <t>このロボットは未来から来ました。</t>
  </si>
  <si>
    <t>This robot is very natural.</t>
  </si>
  <si>
    <t>このロボットは、とても天然だ。</t>
  </si>
  <si>
    <t>My robot protects me.</t>
  </si>
  <si>
    <t>僕のロボットは僕を守る。</t>
  </si>
  <si>
    <t>My robot is good at sports. My robot is very athletic.</t>
  </si>
  <si>
    <t>私のロボットは、とても運動神経が良いです。</t>
  </si>
  <si>
    <t>The robot moves just like a real living thing. I can adore it like a real cat. / I can love it like a real cat.</t>
  </si>
  <si>
    <t>本当のように動くので、まるで本当の猫のように可愛がることができます。</t>
  </si>
  <si>
    <t>I am sure it will be useful for you, too.</t>
  </si>
  <si>
    <t>きっとあなたの役にも立ちます。</t>
  </si>
  <si>
    <t>This robot is good at sports.</t>
  </si>
  <si>
    <t>このロボットはスポーツが得意です。</t>
  </si>
  <si>
    <t>My robot helps me with my homework.</t>
  </si>
  <si>
    <t>僕のロボットは宿題をやってくれます。</t>
  </si>
  <si>
    <t>This robot can play 'magical banana'.</t>
  </si>
  <si>
    <t>このロボットはマジカルばななをすることができる。</t>
  </si>
  <si>
    <t>My robot teaches me how to study.</t>
  </si>
  <si>
    <t>僕に勉強を教えてくれます。</t>
  </si>
  <si>
    <t>My robot is very light. I can lift it up with one hand.</t>
  </si>
  <si>
    <t>私のロボットはとても軽い。片手で軽々と持ち上げらます。</t>
  </si>
  <si>
    <t>He teaches me how to study. He is a kind robot.</t>
  </si>
  <si>
    <t>彼は勉強を教えてくれる やさしいロボットだ。</t>
  </si>
  <si>
    <t>It cannot move if I don't charge it.</t>
  </si>
  <si>
    <t>しかし充電をしなければ動かなくなってしまいます。</t>
  </si>
  <si>
    <t>My robot is excellent. It is more multifunctional than a smartphone.</t>
  </si>
  <si>
    <t>私のロボットは優秀だ。スマホよりも多機能である。</t>
  </si>
  <si>
    <t>My robot can walk through things.</t>
  </si>
  <si>
    <t>物を避けれる。</t>
  </si>
  <si>
    <t>This robot can speak any language of the world.</t>
  </si>
  <si>
    <t>このロボットは、すべての国の言葉を話すことができます。</t>
  </si>
  <si>
    <t>My robot can take the place of my mother.</t>
  </si>
  <si>
    <t>私のロボットは、お母さんの代わりになってくれます。</t>
  </si>
  <si>
    <t>My robot charges with sunlight.</t>
  </si>
  <si>
    <t>私のロボットは、日光で充電する。</t>
  </si>
  <si>
    <t>This robot can prevent harm from birds.</t>
  </si>
  <si>
    <t>このロボットは、鳥害を防ぐことができます。</t>
  </si>
  <si>
    <t>My robot can listen to my worries and give me good advice.</t>
  </si>
  <si>
    <t>自分の悩み事、相談を聞いてくれる。</t>
  </si>
  <si>
    <t>My robot helps me with my homework and housework.</t>
  </si>
  <si>
    <t>私のロボットは僕の宿題や家事を手伝ってくれます。</t>
  </si>
  <si>
    <t>This robot can do anything.</t>
  </si>
  <si>
    <t>このロボットは、何でもできます。</t>
  </si>
  <si>
    <t>This robot can translate many languages.</t>
  </si>
  <si>
    <t>このロボットはたくさんの言語を翻訳することができる。</t>
  </si>
  <si>
    <t>This robot is capable.</t>
  </si>
  <si>
    <t>このロボットは有能です。</t>
  </si>
  <si>
    <t>My robot is so strong that it can send people flying with one blow.</t>
  </si>
  <si>
    <t>私のロボットはとても強く一撃で人を消し飛ばす</t>
  </si>
  <si>
    <t>My robot can fly freely in the sky.</t>
  </si>
  <si>
    <t>私のロボットは空を自由自在に飛び回ることができます。</t>
  </si>
  <si>
    <t>My ideal robot is not like a Roomba which cleans a room. It can clean up things in a room like humans. It also understands its owner's character and feelings at that time, and its tendency. Because of this it can tidy up as its owner wants. It is foldable and doesn't take up much space. It isn't scary.</t>
  </si>
  <si>
    <t>ルンバのようなロボット掃除機ではなく、まるで人間のように物を片付けたりしまったりすることができる。また、所有者の性格、人格、その時の気分、好きな系統などが分かるため、主の思っていたように片付けをすることができる。折りたたみ可能で、場所を取らない。怖くない。</t>
  </si>
  <si>
    <t>My robot can play sports with humans.</t>
  </si>
  <si>
    <t>私のロボットは人間と共にスポーツをすることができます。</t>
  </si>
  <si>
    <t>Please make friends with my robot. It wants to be friends with you.</t>
  </si>
  <si>
    <t>仲良くしてあげてください。
 友達になってほしいみたいです。</t>
  </si>
  <si>
    <t>My robot is a little careless.</t>
  </si>
  <si>
    <t>私のロボッ少しおっちょこちょいだ。</t>
  </si>
  <si>
    <t>My robot is excellent. It can help me with my housework.</t>
  </si>
  <si>
    <t>僕のロッボトは最高だ。家の仕事を、手伝ってくれる。</t>
  </si>
  <si>
    <t>This robot can manage our health care.</t>
  </si>
  <si>
    <t>このロボットは、健康管理もできる。</t>
  </si>
  <si>
    <t>It can change its body color.</t>
  </si>
  <si>
    <t>体の色が変わる。</t>
  </si>
  <si>
    <t>This robot can change the color of its body, but only from one color to another.</t>
  </si>
  <si>
    <t>このロボットは体の色を変えることができます。しかし一色しか変われません。</t>
  </si>
  <si>
    <t>My robot moves more slowly than anyone else. He has a strong back.</t>
  </si>
  <si>
    <t>私のロボットは、誰よりも遅い。彼は背中が頑丈です。</t>
  </si>
  <si>
    <t>My robot can play baseball and plays well like a professional player.</t>
  </si>
  <si>
    <t>野球ができてプロみたいに強いロボットだ。</t>
  </si>
  <si>
    <t>My robot can speak many languages.</t>
  </si>
  <si>
    <t>何ヶ国語も話せます。</t>
  </si>
  <si>
    <t>My robot is funny.</t>
  </si>
  <si>
    <t>私のロボットはとても面白いです。</t>
  </si>
  <si>
    <t>My robot can do all the housework.</t>
  </si>
  <si>
    <t>私のロボットは家事全般できます</t>
  </si>
  <si>
    <t>My robot is waterproof, so it doesn't break easily in the water.</t>
  </si>
  <si>
    <t>私のロボットは防水加工をしています。なのでなかなか壊れません。</t>
  </si>
  <si>
    <t>My robot can do everything.</t>
  </si>
  <si>
    <t>僕のロボットは、万能だ。</t>
  </si>
  <si>
    <t>My robot can make a schedule for the exam period.</t>
  </si>
  <si>
    <t>素早く試験期間のスケジュールを立てることができます。</t>
  </si>
  <si>
    <t>My robot can fly fast like a real hawk and take videos and pictures. It can fold the laundry.</t>
  </si>
  <si>
    <t>本物の鷹のように速く飛べ、動画と写真を撮れる。洗濯物を畳むことができる。</t>
  </si>
  <si>
    <t>This robot can do almost everything it is told to do.</t>
  </si>
  <si>
    <t>このロボットは指示されたことは大抵こなせます。</t>
  </si>
  <si>
    <t>My robot can refill the shower gel and shampoo bottles.</t>
  </si>
  <si>
    <t>ボディソープとシャンプーを詰め替えれる。</t>
  </si>
  <si>
    <t>My robot doesn't emit carbon dioxide.</t>
  </si>
  <si>
    <t>私のロボットは二酸化炭素を排出しません。</t>
  </si>
  <si>
    <t>My robot can lift heavy things easily.</t>
  </si>
  <si>
    <t>僕のロボットは、重い荷物を、軽々と持ち上げます。</t>
  </si>
  <si>
    <t>My robot wipes fine house dust in the corner where the surface is sticky.</t>
  </si>
  <si>
    <t>私のロボットは、表面が粘着質で細かい隅のホコリを取ってくれます。</t>
  </si>
  <si>
    <t>The fuel for this robot is sand. Let's think about nature.</t>
  </si>
  <si>
    <t>このロボットの燃料は砂です。みなさんも自然のことについて考えてみましょう。</t>
  </si>
  <si>
    <t>My robot can do housework and other things. It is the strongest robot and an all-round player in sports and can do anything.</t>
  </si>
  <si>
    <t>私のロボットは手伝い以外もできる。スポーツも万能で何でもできる最強なロボットです。</t>
  </si>
  <si>
    <t>My robot is cute and invincible.</t>
  </si>
  <si>
    <t>私のロボットは可愛くて無敵だ。</t>
  </si>
  <si>
    <t>My robot can teach me the knack of my favorite video games very well.</t>
  </si>
  <si>
    <t>私のロボットは選んだビデオゲームのコツをわかりやすく教えることができます。</t>
  </si>
  <si>
    <t>My robot is difficult to break.</t>
  </si>
  <si>
    <t>私のロボットは壊れない。</t>
  </si>
  <si>
    <t>My robot has a strong body and can swim in the water.</t>
  </si>
  <si>
    <t>私のロボットは、頑丈で水中で泳ぐことができます。</t>
  </si>
  <si>
    <t>My robot is water resistant.</t>
  </si>
  <si>
    <t>私のロボットは、防水だ。</t>
  </si>
  <si>
    <t>My robot is excellent because it can do my washing, cooking and it wakes me up.</t>
  </si>
  <si>
    <t>私のロボットは優秀です。洗濯、料理や朝起こしてくれます。</t>
  </si>
  <si>
    <t>My robot is durable and tough.</t>
  </si>
  <si>
    <t>頑丈でタフです。</t>
  </si>
  <si>
    <t>This robot soothes me. / This robot makes me feel calm when I am tired.</t>
  </si>
  <si>
    <t>このロボットは、私が疲れているとき、癒やしてくれます。</t>
  </si>
  <si>
    <t>My robot can emit a beam. He protects me with his strong arms.</t>
  </si>
  <si>
    <t>強力なビームを打つことができます。彼は普段その強い腕っぷしで守ってくれます。</t>
  </si>
  <si>
    <t>My robot can take care of children. / My robot can look after children</t>
  </si>
  <si>
    <t>私のロボットは子守をすることができる。</t>
  </si>
  <si>
    <t>This robot can recognize a ball.</t>
  </si>
  <si>
    <t>このロボットはボールを認識できる。</t>
  </si>
  <si>
    <t>The robot can carry my food.</t>
  </si>
  <si>
    <t>彼は作った料理を運ぶことができます。</t>
  </si>
  <si>
    <t>My robot can perform a comedy dialogue between two people called 'manzai' in Japanese.</t>
  </si>
  <si>
    <t>私のロボットは、漫才をすることができます。</t>
  </si>
  <si>
    <t>This robot can cook many foreign dishes and it also teach me recipes.</t>
  </si>
  <si>
    <t>これは多くの国の料理を作ることができる。さらに、レシピも教えてくれます。</t>
  </si>
  <si>
    <t>The robot can climb stairs. / The robot can go up stairs.</t>
  </si>
  <si>
    <t>それは階段を登れます。</t>
  </si>
  <si>
    <t>My robot is soft like rice cake so I can hug it.</t>
  </si>
  <si>
    <t>私のロボットはおもちのように柔らかい。だから、抱きしめることができます。</t>
  </si>
  <si>
    <t>You can enjoy talking with the robot.</t>
  </si>
  <si>
    <t>あなたはそのロボットとお話することができます。</t>
  </si>
  <si>
    <t>The soup cooked by my robot is the most delicious.</t>
  </si>
  <si>
    <t>私のロボットの作るスープは、最高級です。</t>
  </si>
  <si>
    <t>私のロボットは、たくさんの言語をはなすことができる。</t>
  </si>
  <si>
    <t>I am happy when I am with the robot.</t>
  </si>
  <si>
    <t>私はそのロボットのいると楽しい。</t>
  </si>
  <si>
    <t>My robot can deliver to my house.</t>
  </si>
  <si>
    <t>私のロボットは、宅配ができる。</t>
  </si>
  <si>
    <t>The robot can run after the ball very fast and get it.</t>
  </si>
  <si>
    <t>ボールをとてもはやく追って取ることができます。</t>
  </si>
  <si>
    <t>This robot is very strong and doesn't break even if it is dropped.</t>
  </si>
  <si>
    <t>このロボットはとても頑丈で落としても壊れない。</t>
  </si>
  <si>
    <t>My robot can catch an insect and throw it away.</t>
  </si>
  <si>
    <t>私のロボットは虫を捕まえて捨てれます。</t>
  </si>
  <si>
    <t>Dishes my robot cooks are delicious. / My robot can cook delicious food.</t>
  </si>
  <si>
    <t>私のロボットの作る料理はとても美味しいです。</t>
  </si>
  <si>
    <t>My robot can go on a trip with me. It can do everything.</t>
  </si>
  <si>
    <t>私のロボットは、一緒に旅行ができます。なんでもやってくれます。</t>
  </si>
  <si>
    <t>My robot can stretch and shrink its arms and legs. My robot can wake me up.</t>
  </si>
  <si>
    <t>私のロボットは、手と足を伸び縮みさせることが出来る。私のロボットは、私を起こすことが出来る。</t>
  </si>
  <si>
    <t>My robot is high quality, but it breaks when it gets wet.</t>
  </si>
  <si>
    <t>私のロボットは性能がいいが水に触れると壊れてしまう。</t>
  </si>
  <si>
    <t>My robot is water(-)resistant and can do the dishes. / My robot is waterproof and can do the dishes.</t>
  </si>
  <si>
    <t>私のロボットは水に強く、洗い物ができる。</t>
  </si>
  <si>
    <t>My robot can be use as a speaker.</t>
  </si>
  <si>
    <t>私のロボットはスピーカーになることができます</t>
  </si>
  <si>
    <t>My robot can talk with me. It doesn't break easily.</t>
  </si>
  <si>
    <t>会話をすることができます。壊れにくいです。</t>
  </si>
  <si>
    <t>My robot is wise.</t>
  </si>
  <si>
    <t>私のロボットは賢いです。</t>
  </si>
  <si>
    <t>My robot can blow out a jet from its hands and can fly.</t>
  </si>
  <si>
    <t>手からジェットが出て飛べる</t>
  </si>
  <si>
    <t>報告フォーム</t>
  </si>
  <si>
    <t>https://forms.gle/QLAMJspLiyfccjcJA</t>
  </si>
  <si>
    <t>英語で言いたいこと・書きたいことが見つからなかった場合、</t>
  </si>
  <si>
    <t>上記のフォームにて連絡してください。</t>
  </si>
  <si>
    <t>won</t>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</si>
</sst>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font>
      <sz val="10"/>
      <color rgb="FF000000"/>
      <name val="Arial"/>
    </font>
    <font>
      <sz val="10"/>
      <color rgb="FFEA4335"/>
      <name val="Arial"/>
      <family val="2"/>
    </font>
    <font>
      <sz val="10"/>
      <color theme="1"/>
      <name val="Arial"/>
      <family val="2"/>
    </font>
    <font>
      <sz val="11"/>
      <color theme="1"/>
      <name val="Arial"/>
      <family val="2"/>
    </font>
    <font>
      <sz val="10"/>
      <color theme="1"/>
      <name val="Arial"/>
      <family val="2"/>
    </font>
    <font>
      <sz val="11"/>
      <color theme="1"/>
      <name val="Calibri"/>
      <family val="2"/>
    </font>
    <font>
      <sz val="11"/>
      <color rgb="FF000000"/>
      <name val="&quot;ＭＳ Ｐゴシック&quot;"/>
      <family val="3"/>
      <charset val="128"/>
    </font>
    <font>
      <u/>
      <sz val="10"/>
      <color rgb="FF1155CC"/>
      <name val="Arial"/>
      <family val="2"/>
    </font>
    <font>
      <sz val="6"/>
      <name val="ＭＳ Ｐゴシック"/>
      <family val="3"/>
      <charset val="128"/>
    </font>
    <font>
      <sz val="10"/>
      <name val="Arial"/>
      <family val="2"/>
    </font>
    <font>
      <sz val="10"/>
      <color theme="5" tint="0.59999389629810485"/>
      <name val="Arial"/>
      <family val="2"/>
    </font>
  </fonts>
  <fills count="9">
    <fill>
      <patternFill patternType="none"/>
    </fill>
    <fill>
      <patternFill patternType="gray125"/>
    </fill>
    <fill>
      <patternFill patternType="solid">
        <fgColor rgb="FFC9DAF8"/>
        <bgColor rgb="FFC9DAF8"/>
      </patternFill>
    </fill>
    <fill>
      <patternFill patternType="solid">
        <fgColor theme="7" tint="0.59999389629810485"/>
        <bgColor rgb="FF38761D"/>
      </patternFill>
    </fill>
    <fill>
      <patternFill patternType="solid">
        <fgColor theme="7" tint="0.59999389629810485"/>
        <bgColor rgb="FFB6D7A8"/>
      </patternFill>
    </fill>
    <fill>
      <patternFill patternType="solid">
        <fgColor theme="4" tint="0.59999389629810485"/>
        <bgColor rgb="FF6D9EEB"/>
      </patternFill>
    </fill>
    <fill>
      <patternFill patternType="solid">
        <fgColor theme="4" tint="0.59999389629810485"/>
        <bgColor rgb="FFA4C2F4"/>
      </patternFill>
    </fill>
    <fill>
      <patternFill patternType="solid">
        <fgColor theme="5" tint="0.59999389629810485"/>
        <bgColor rgb="FFCC0000"/>
      </patternFill>
    </fill>
    <fill>
      <patternFill patternType="solid">
        <fgColor theme="5" tint="0.59999389629810485"/>
        <bgColor rgb="FFEA9999"/>
      </patternFill>
    </fill>
  </fills>
  <borders count="5">
    <border>
      <left/>
      <right/>
      <top/>
      <bottom/>
      <diagonal/>
    </border>
    <border>
      <left style="thin">
        <color rgb="FF000000"/>
      </left>
      <right style="thin">
        <color rgb="FF000000"/>
      </right>
      <top style="thin">
        <color rgb="FF000000"/>
      </top>
      <bottom style="thin">
        <color rgb="FF000000"/>
      </bottom>
      <diagonal/>
    </border>
    <border>
      <left/>
      <right/>
      <top/>
      <bottom/>
      <diagonal/>
    </border>
    <border>
      <left/>
      <right/>
      <top/>
      <bottom style="thin">
        <color rgb="FF4A86E8"/>
      </bottom>
      <diagonal/>
    </border>
    <border>
      <left style="thin">
        <color rgb="FF000000"/>
      </left>
      <right style="thin">
        <color rgb="FF000000"/>
      </right>
      <top style="thin">
        <color rgb="FF000000"/>
      </top>
      <bottom/>
      <diagonal/>
    </border>
  </borders>
  <cellStyleXfs count="1">
    <xf numFmtId="0" fontId="0" fillId="0" borderId="0"/>
  </cellStyleXfs>
  <cellXfs count="32">
    <xf numFmtId="0" fontId="0" fillId="0" borderId="0" xfId="0" applyFont="1" applyAlignment="1"/>
    <xf numFmtId="0" fontId="2" fillId="2" borderId="2" xfId="0" applyFont="1" applyFill="1" applyBorder="1"/>
    <xf numFmtId="0" fontId="2" fillId="0" borderId="0" xfId="0" applyFont="1"/>
    <xf numFmtId="0" fontId="4" fillId="2" borderId="0" xfId="0" applyFont="1" applyFill="1"/>
    <xf numFmtId="0" fontId="5" fillId="0" borderId="0" xfId="0" applyFont="1"/>
    <xf numFmtId="0" fontId="6" fillId="0" borderId="0" xfId="0" applyFont="1" applyAlignment="1">
      <alignment horizontal="right"/>
    </xf>
    <xf numFmtId="0" fontId="6" fillId="0" borderId="0" xfId="0" applyFont="1" applyAlignment="1"/>
    <xf numFmtId="0" fontId="6" fillId="0" borderId="0" xfId="0" applyFont="1" applyAlignment="1"/>
    <xf numFmtId="0" fontId="4" fillId="0" borderId="0" xfId="0" applyFont="1"/>
    <xf numFmtId="0" fontId="7" fillId="0" borderId="0" xfId="0" applyFont="1" applyAlignment="1"/>
    <xf numFmtId="0" fontId="4" fillId="0" borderId="0" xfId="0" applyFont="1" applyAlignment="1"/>
    <xf numFmtId="0" fontId="2" fillId="0" borderId="2" xfId="0" applyFont="1" applyFill="1" applyBorder="1"/>
    <xf numFmtId="0" fontId="9" fillId="3" borderId="1" xfId="0" applyFont="1" applyFill="1" applyBorder="1" applyAlignment="1"/>
    <xf numFmtId="0" fontId="9" fillId="3" borderId="4" xfId="0" applyFont="1" applyFill="1" applyBorder="1"/>
    <xf numFmtId="0" fontId="1" fillId="4" borderId="2" xfId="0" applyFont="1" applyFill="1" applyBorder="1"/>
    <xf numFmtId="0" fontId="1" fillId="4" borderId="2" xfId="0" applyFont="1" applyFill="1" applyBorder="1" applyAlignment="1"/>
    <xf numFmtId="0" fontId="2" fillId="4" borderId="2" xfId="0" applyFont="1" applyFill="1" applyBorder="1"/>
    <xf numFmtId="0" fontId="2" fillId="4" borderId="2" xfId="0" applyFont="1" applyFill="1" applyBorder="1" applyAlignment="1">
      <alignment horizontal="right"/>
    </xf>
    <xf numFmtId="0" fontId="2" fillId="4" borderId="3" xfId="0" applyFont="1" applyFill="1" applyBorder="1"/>
    <xf numFmtId="0" fontId="4" fillId="0" borderId="0" xfId="0" applyFont="1" applyFill="1"/>
    <xf numFmtId="0" fontId="9" fillId="5" borderId="1" xfId="0" applyFont="1" applyFill="1" applyBorder="1" applyAlignment="1"/>
    <xf numFmtId="0" fontId="1" fillId="6" borderId="2" xfId="0" applyFont="1" applyFill="1" applyBorder="1"/>
    <xf numFmtId="0" fontId="1" fillId="6" borderId="2" xfId="0" applyFont="1" applyFill="1" applyBorder="1" applyAlignment="1"/>
    <xf numFmtId="0" fontId="2" fillId="6" borderId="2" xfId="0" applyFont="1" applyFill="1" applyBorder="1"/>
    <xf numFmtId="0" fontId="2" fillId="6" borderId="3" xfId="0" applyFont="1" applyFill="1" applyBorder="1"/>
    <xf numFmtId="0" fontId="9" fillId="5" borderId="4" xfId="0" applyFont="1" applyFill="1" applyBorder="1"/>
    <xf numFmtId="0" fontId="2" fillId="6" borderId="2" xfId="0" applyFont="1" applyFill="1" applyBorder="1" applyAlignment="1">
      <alignment horizontal="right"/>
    </xf>
    <xf numFmtId="0" fontId="9" fillId="7" borderId="2" xfId="0" applyFont="1" applyFill="1" applyBorder="1" applyAlignment="1"/>
    <xf numFmtId="0" fontId="10" fillId="8" borderId="2" xfId="0" applyFont="1" applyFill="1" applyBorder="1"/>
    <xf numFmtId="0" fontId="0" fillId="0" borderId="2" xfId="0" applyFont="1" applyBorder="1" applyAlignment="1"/>
    <xf numFmtId="0" fontId="4" fillId="0" borderId="2" xfId="0" applyFont="1" applyFill="1" applyBorder="1"/>
    <xf numFmtId="0" fontId="3" fillId="0" borderId="2" xfId="0" applyFont="1" applyFill="1" applyBorder="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forms.gle/QLAMJspLiyfccjcJ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tint="0.39997558519241921"/>
    <outlinePr summaryBelow="0" summaryRight="0"/>
  </sheetPr>
  <dimension ref="A1:I4783"/>
  <sheetViews>
    <sheetView tabSelected="1" workbookViewId="0">
      <selection activeCell="C110" sqref="C110"/>
    </sheetView>
  </sheetViews>
  <sheetFormatPr defaultColWidth="14.42578125" defaultRowHeight="15" customHeight="1"/>
  <cols>
    <col min="1" max="1" width="14.42578125" customWidth="1"/>
    <col min="2" max="2" width="73.7109375" customWidth="1"/>
    <col min="3" max="3" width="45.7109375" bestFit="1" customWidth="1"/>
    <col min="4" max="4" width="0.42578125" customWidth="1"/>
    <col min="5" max="5" width="20.140625" customWidth="1"/>
    <col min="6" max="6" width="7.42578125" customWidth="1"/>
  </cols>
  <sheetData>
    <row r="1" spans="1:8" ht="15.75" customHeight="1">
      <c r="A1" s="12" t="s">
        <v>7</v>
      </c>
      <c r="B1" s="14" t="s">
        <v>8</v>
      </c>
      <c r="C1" s="15" t="s">
        <v>1</v>
      </c>
      <c r="D1" s="16"/>
      <c r="E1" s="16"/>
      <c r="F1" s="16"/>
    </row>
    <row r="2" spans="1:8" ht="15.75" customHeight="1">
      <c r="A2" s="12"/>
      <c r="B2" s="16"/>
      <c r="C2" s="15" t="s">
        <v>9</v>
      </c>
      <c r="D2" s="16"/>
      <c r="E2" s="16"/>
      <c r="F2" s="16"/>
    </row>
    <row r="3" spans="1:8" ht="15.75" customHeight="1">
      <c r="A3" s="13"/>
      <c r="B3" s="16"/>
      <c r="C3" s="17" t="s">
        <v>10</v>
      </c>
      <c r="D3" s="16"/>
      <c r="E3" s="18"/>
      <c r="F3" s="18"/>
    </row>
    <row r="4" spans="1:8" ht="15.75" customHeight="1">
      <c r="A4" s="11">
        <f ca="1">IFERROR(__xludf.DUMMYFUNCTION("filter('オリジナルデータ'!A1:F4280,REGEXMATCH('オリジナルデータ'!C1:C4280,A1),REGEXMATCH('オリジナルデータ'!C1:C4280,A2),REGEXMATCH('オリジナルデータ'!C1:C4280,A3))"),1014)</f>
        <v>1014</v>
      </c>
      <c r="B4" s="11" t="str">
        <f ca="1">IFERROR(__xludf.DUMMYFUNCTION("""COMPUTED_VALUE"""),"I drew (chose) my fortune slip. I got the best one. (I drew the best one. I drew the worst one.)")</f>
        <v>I drew (chose) my fortune slip. I got the best one. (I drew the best one. I drew the worst one.)</v>
      </c>
      <c r="C4" s="11" t="str">
        <f ca="1">IFERROR(__xludf.DUMMYFUNCTION("""COMPUTED_VALUE"""),"おみくじを引いて大吉が出た。大凶が出た。")</f>
        <v>おみくじを引いて大吉が出た。大凶が出た。</v>
      </c>
      <c r="D4" s="11" t="str">
        <f ca="1">IFERROR(__xludf.DUMMYFUNCTION("""COMPUTED_VALUE"""),"I_PPIS1 drew_VVD (_( chose_VVD )_) my_APPGE fortune_NN1 slip_NN1 ._.  I_PPIS1 got_VVD the_AT best_JJT one_PN1 ._.  (_( I_PPIS1 drew_VVD the_AT best_JJT one_PN1 ._.  I_PPIS1 drew_VVD the_AT worst_JJT one_PN1 ._. )_)")</f>
        <v>I_PPIS1 drew_VVD (_( chose_VVD )_) my_APPGE fortune_NN1 slip_NN1 ._.  I_PPIS1 got_VVD the_AT best_JJT one_PN1 ._.  (_( I_PPIS1 drew_VVD the_AT best_JJT one_PN1 ._.  I_PPIS1 drew_VVD the_AT worst_JJT one_PN1 ._. )_)</v>
      </c>
      <c r="E4" s="11" t="str">
        <f ca="1">IFERROR(__xludf.DUMMYFUNCTION("""COMPUTED_VALUE"""),"13.日本紹介")</f>
        <v>13.日本紹介</v>
      </c>
      <c r="F4" s="11" t="str">
        <f ca="1">IFERROR(__xludf.DUMMYFUNCTION("""COMPUTED_VALUE"""),"中学校")</f>
        <v>中学校</v>
      </c>
    </row>
    <row r="5" spans="1:8" ht="15.75" customHeight="1">
      <c r="A5" s="11">
        <f ca="1">IFERROR(__xludf.DUMMYFUNCTION("""COMPUTED_VALUE"""),1726)</f>
        <v>1726</v>
      </c>
      <c r="B5" s="11" t="str">
        <f ca="1">IFERROR(__xludf.DUMMYFUNCTION("""COMPUTED_VALUE"""),"I drew my fortune slip at the shrine.")</f>
        <v>I drew my fortune slip at the shrine.</v>
      </c>
      <c r="C5" s="11" t="str">
        <f ca="1">IFERROR(__xludf.DUMMYFUNCTION("""COMPUTED_VALUE"""),"おみくじを引いた")</f>
        <v>おみくじを引いた</v>
      </c>
      <c r="D5" s="11" t="str">
        <f ca="1">IFERROR(__xludf.DUMMYFUNCTION("""COMPUTED_VALUE"""),"I_PPIS1 drew_VVD my_APPGE fortune_NN1 slip_NN1 at_II the_AT shrine_NN1 ._.")</f>
        <v>I_PPIS1 drew_VVD my_APPGE fortune_NN1 slip_NN1 at_II the_AT shrine_NN1 ._.</v>
      </c>
      <c r="E5" s="11" t="str">
        <f ca="1">IFERROR(__xludf.DUMMYFUNCTION("""COMPUTED_VALUE"""),"13.日本紹介")</f>
        <v>13.日本紹介</v>
      </c>
      <c r="F5" s="11" t="str">
        <f ca="1">IFERROR(__xludf.DUMMYFUNCTION("""COMPUTED_VALUE"""),"中学校")</f>
        <v>中学校</v>
      </c>
    </row>
    <row r="6" spans="1:8" ht="15.75" customHeight="1">
      <c r="A6" s="11">
        <f ca="1">IFERROR(__xludf.DUMMYFUNCTION("""COMPUTED_VALUE"""),2095)</f>
        <v>2095</v>
      </c>
      <c r="B6" s="11" t="str">
        <f ca="1">IFERROR(__xludf.DUMMYFUNCTION("""COMPUTED_VALUE"""),"I drew a fortune slip.")</f>
        <v>I drew a fortune slip.</v>
      </c>
      <c r="C6" s="11" t="str">
        <f ca="1">IFERROR(__xludf.DUMMYFUNCTION("""COMPUTED_VALUE"""),"おみくじを引いた。")</f>
        <v>おみくじを引いた。</v>
      </c>
      <c r="D6" s="11" t="str">
        <f ca="1">IFERROR(__xludf.DUMMYFUNCTION("""COMPUTED_VALUE"""),"I_PPIS1 drew_VVD a_AT1 fortune_NN1 slip_NN1 ._.")</f>
        <v>I_PPIS1 drew_VVD a_AT1 fortune_NN1 slip_NN1 ._.</v>
      </c>
      <c r="E6" s="11" t="str">
        <f ca="1">IFERROR(__xludf.DUMMYFUNCTION("""COMPUTED_VALUE"""),"13.日本紹介")</f>
        <v>13.日本紹介</v>
      </c>
      <c r="F6" s="11" t="str">
        <f ca="1">IFERROR(__xludf.DUMMYFUNCTION("""COMPUTED_VALUE"""),"中学校")</f>
        <v>中学校</v>
      </c>
    </row>
    <row r="7" spans="1:8" ht="15.75" customHeight="1">
      <c r="A7" s="11">
        <f ca="1">IFERROR(__xludf.DUMMYFUNCTION("""COMPUTED_VALUE"""),2145)</f>
        <v>2145</v>
      </c>
      <c r="B7" s="11" t="str">
        <f ca="1">IFERROR(__xludf.DUMMYFUNCTION("""COMPUTED_VALUE"""),"The fortune slip I drew said (or predicted) happiness.")</f>
        <v>The fortune slip I drew said (or predicted) happiness.</v>
      </c>
      <c r="C7" s="11" t="str">
        <f ca="1">IFERROR(__xludf.DUMMYFUNCTION("""COMPUTED_VALUE"""),"おみくじを引いたら吉でした。")</f>
        <v>おみくじを引いたら吉でした。</v>
      </c>
      <c r="D7" s="11" t="str">
        <f ca="1">IFERROR(__xludf.DUMMYFUNCTION("""COMPUTED_VALUE"""),"I_PPIS1 watched_VVD a_AT1 fancy_NN1 dress_VVI contest_NN1 on_II TV_NN1 ._.")</f>
        <v>I_PPIS1 watched_VVD a_AT1 fancy_NN1 dress_VVI contest_NN1 on_II TV_NN1 ._.</v>
      </c>
      <c r="E7" s="11" t="str">
        <f ca="1">IFERROR(__xludf.DUMMYFUNCTION("""COMPUTED_VALUE""")," 6.趣味・娯楽")</f>
        <v xml:space="preserve"> 6.趣味・娯楽</v>
      </c>
      <c r="F7" s="11" t="str">
        <f ca="1">IFERROR(__xludf.DUMMYFUNCTION("""COMPUTED_VALUE"""),"中学校")</f>
        <v>中学校</v>
      </c>
    </row>
    <row r="8" spans="1:8" ht="15.75" customHeight="1">
      <c r="A8" s="11">
        <f ca="1">IFERROR(__xludf.DUMMYFUNCTION("""COMPUTED_VALUE"""),2343)</f>
        <v>2343</v>
      </c>
      <c r="B8" s="11" t="str">
        <f ca="1">IFERROR(__xludf.DUMMYFUNCTION("""COMPUTED_VALUE"""),"My fortune slip said ""happiness"".")</f>
        <v>My fortune slip said "happiness".</v>
      </c>
      <c r="C8" s="11" t="str">
        <f ca="1">IFERROR(__xludf.DUMMYFUNCTION("""COMPUTED_VALUE"""),"おみくじの結果が「吉」だった。")</f>
        <v>おみくじの結果が「吉」だった。</v>
      </c>
      <c r="D8" s="11" t="str">
        <f ca="1">IFERROR(__xludf.DUMMYFUNCTION("""COMPUTED_VALUE"""),"What_DDQ else_RR did_VDD you_PPY do_VDI ?_?")</f>
        <v>What_DDQ else_RR did_VDD you_PPY do_VDI ?_?</v>
      </c>
      <c r="E8" s="11" t="str">
        <f ca="1">IFERROR(__xludf.DUMMYFUNCTION("""COMPUTED_VALUE"""),"14.日本語独特の表現（擬態語・擬音語なども）")</f>
        <v>14.日本語独特の表現（擬態語・擬音語なども）</v>
      </c>
      <c r="F8" s="11" t="str">
        <f ca="1">IFERROR(__xludf.DUMMYFUNCTION("""COMPUTED_VALUE"""),"高校")</f>
        <v>高校</v>
      </c>
    </row>
    <row r="9" spans="1:8" ht="15.75" customHeight="1">
      <c r="A9" s="11">
        <f ca="1">IFERROR(__xludf.DUMMYFUNCTION("""COMPUTED_VALUE"""),2415)</f>
        <v>2415</v>
      </c>
      <c r="B9" s="11" t="str">
        <f ca="1">IFERROR(__xludf.DUMMYFUNCTION("""COMPUTED_VALUE"""),"I drew a New Year's fortune slip at the shrine.")</f>
        <v>I drew a New Year's fortune slip at the shrine.</v>
      </c>
      <c r="C9" s="11" t="str">
        <f ca="1">IFERROR(__xludf.DUMMYFUNCTION("""COMPUTED_VALUE"""),"私は初詣でおみくじをひきました。")</f>
        <v>私は初詣でおみくじをひきました。</v>
      </c>
      <c r="D9" s="11" t="str">
        <f ca="1">IFERROR(__xludf.DUMMYFUNCTION("""COMPUTED_VALUE"""),"I_PPIS1 came_VVD back_RP home_RL on_II the_AT same_DA day_NNT1 ._.")</f>
        <v>I_PPIS1 came_VVD back_RP home_RL on_II the_AT same_DA day_NNT1 ._.</v>
      </c>
      <c r="E9" s="11" t="str">
        <f ca="1">IFERROR(__xludf.DUMMYFUNCTION("""COMPUTED_VALUE"""),"14.日本語独特の表現（擬態語・擬音語なども）")</f>
        <v>14.日本語独特の表現（擬態語・擬音語なども）</v>
      </c>
      <c r="F9" s="11" t="str">
        <f ca="1">IFERROR(__xludf.DUMMYFUNCTION("""COMPUTED_VALUE"""),"中学校")</f>
        <v>中学校</v>
      </c>
    </row>
    <row r="10" spans="1:8" ht="15.75" customHeight="1">
      <c r="A10" s="11">
        <f ca="1">IFERROR(__xludf.DUMMYFUNCTION("""COMPUTED_VALUE"""),2419)</f>
        <v>2419</v>
      </c>
      <c r="B10" s="11" t="str">
        <f ca="1">IFERROR(__xludf.DUMMYFUNCTION("""COMPUTED_VALUE"""),"My fortune slip said ""a little happiness"".")</f>
        <v>My fortune slip said "a little happiness".</v>
      </c>
      <c r="C10" s="11" t="str">
        <f ca="1">IFERROR(__xludf.DUMMYFUNCTION("""COMPUTED_VALUE"""),"おみくじが小吉")</f>
        <v>おみくじが小吉</v>
      </c>
      <c r="D10" s="11" t="str">
        <f ca="1">IFERROR(__xludf.DUMMYFUNCTION("""COMPUTED_VALUE"""),"What_DDQ did_VDD you_PPY do_VDI ?_?  I_PPIS1 did_VDD n't_XX do_VDI much_DA1 ._.")</f>
        <v>What_DDQ did_VDD you_PPY do_VDI ?_?  I_PPIS1 did_VDD n't_XX do_VDI much_DA1 ._.</v>
      </c>
      <c r="E10" s="11" t="str">
        <f ca="1">IFERROR(__xludf.DUMMYFUNCTION("""COMPUTED_VALUE""")," 1.日常生活")</f>
        <v xml:space="preserve"> 1.日常生活</v>
      </c>
      <c r="F10" s="11" t="str">
        <f ca="1">IFERROR(__xludf.DUMMYFUNCTION("""COMPUTED_VALUE"""),"中学校")</f>
        <v>中学校</v>
      </c>
    </row>
    <row r="11" spans="1:8" ht="15.75" customHeight="1">
      <c r="A11" s="11">
        <f ca="1">IFERROR(__xludf.DUMMYFUNCTION("""COMPUTED_VALUE"""),2545)</f>
        <v>2545</v>
      </c>
      <c r="B11" s="11" t="str">
        <f ca="1">IFERROR(__xludf.DUMMYFUNCTION("""COMPUTED_VALUE"""),"I picked (took) a fortune slip at the shrine.")</f>
        <v>I picked (took) a fortune slip at the shrine.</v>
      </c>
      <c r="C11" s="11" t="str">
        <f ca="1">IFERROR(__xludf.DUMMYFUNCTION("""COMPUTED_VALUE"""),"おみくじを引いた。")</f>
        <v>おみくじを引いた。</v>
      </c>
      <c r="D11" s="11" t="str">
        <f ca="1">IFERROR(__xludf.DUMMYFUNCTION("""COMPUTED_VALUE"""),"The_AT fortune_NN1 slip_NN1 said_VVD 'Little_NN1 happiness_NN1 (_( Great_JJ Happiness_NN1 '_GE ,_, 'Moderate_JJ Happiness_NN1 '_GE )_) ._.")</f>
        <v>The_AT fortune_NN1 slip_NN1 said_VVD 'Little_NN1 happiness_NN1 (_( Great_JJ Happiness_NN1 '_GE ,_, 'Moderate_JJ Happiness_NN1 '_GE )_) ._.</v>
      </c>
      <c r="E11" s="11" t="str">
        <f ca="1">IFERROR(__xludf.DUMMYFUNCTION("""COMPUTED_VALUE"""),"13.日本紹介")</f>
        <v>13.日本紹介</v>
      </c>
      <c r="F11" s="11" t="str">
        <f ca="1">IFERROR(__xludf.DUMMYFUNCTION("""COMPUTED_VALUE"""),"大学")</f>
        <v>大学</v>
      </c>
    </row>
    <row r="12" spans="1:8" ht="15.75" customHeight="1">
      <c r="A12" s="11">
        <f ca="1">IFERROR(__xludf.DUMMYFUNCTION("""COMPUTED_VALUE"""),2548)</f>
        <v>2548</v>
      </c>
      <c r="B12" s="11" t="str">
        <f ca="1">IFERROR(__xludf.DUMMYFUNCTION("""COMPUTED_VALUE"""),"I picked a fortune slip at the shrine.")</f>
        <v>I picked a fortune slip at the shrine.</v>
      </c>
      <c r="C12" s="11" t="str">
        <f ca="1">IFERROR(__xludf.DUMMYFUNCTION("""COMPUTED_VALUE"""),"神社でおみくじを引いた。")</f>
        <v>神社でおみくじを引いた。</v>
      </c>
      <c r="D12" s="11" t="str">
        <f ca="1">IFERROR(__xludf.DUMMYFUNCTION("""COMPUTED_VALUE"""),"Would_VM you_PPY like_VVI to_TO pay_VVI in_II installments_NN2 ?_?")</f>
        <v>Would_VM you_PPY like_VVI to_TO pay_VVI in_II installments_NN2 ?_?</v>
      </c>
      <c r="E12" s="11" t="str">
        <f ca="1">IFERROR(__xludf.DUMMYFUNCTION("""COMPUTED_VALUE"""),"14.日本語独特の表現（擬態語・擬音語なども）")</f>
        <v>14.日本語独特の表現（擬態語・擬音語なども）</v>
      </c>
      <c r="F12" s="11" t="str">
        <f ca="1">IFERROR(__xludf.DUMMYFUNCTION("""COMPUTED_VALUE"""),"大学")</f>
        <v>大学</v>
      </c>
    </row>
    <row r="13" spans="1:8" ht="15.75" customHeight="1">
      <c r="A13" s="11">
        <f ca="1">IFERROR(__xludf.DUMMYFUNCTION("""COMPUTED_VALUE"""),2774)</f>
        <v>2774</v>
      </c>
      <c r="B13" s="11" t="str">
        <f ca="1">IFERROR(__xludf.DUMMYFUNCTION("""COMPUTED_VALUE"""),"I drew a fortune slip.")</f>
        <v>I drew a fortune slip.</v>
      </c>
      <c r="C13" s="11" t="str">
        <f ca="1">IFERROR(__xludf.DUMMYFUNCTION("""COMPUTED_VALUE"""),"おみくじを引いた。")</f>
        <v>おみくじを引いた。</v>
      </c>
      <c r="D13" s="11" t="str">
        <f ca="1">IFERROR(__xludf.DUMMYFUNCTION("""COMPUTED_VALUE"""),"We_PPIS2 had_VHD to_TO wait_VVI for_IF a_AT1 long_JJ time_NNT1 to_TO pray_VVI [_( worship_NN1 ]_) at_II the_AT shrine_NN1 ._.")</f>
        <v>We_PPIS2 had_VHD to_TO wait_VVI for_IF a_AT1 long_JJ time_NNT1 to_TO pray_VVI [_( worship_NN1 ]_) at_II the_AT shrine_NN1 ._.</v>
      </c>
      <c r="E13" s="11" t="str">
        <f ca="1">IFERROR(__xludf.DUMMYFUNCTION("""COMPUTED_VALUE"""),"13.日本紹介")</f>
        <v>13.日本紹介</v>
      </c>
      <c r="F13" s="11" t="str">
        <f ca="1">IFERROR(__xludf.DUMMYFUNCTION("""COMPUTED_VALUE"""),"大学")</f>
        <v>大学</v>
      </c>
    </row>
    <row r="14" spans="1:8" ht="15.75" customHeight="1">
      <c r="A14" s="11">
        <f ca="1">IFERROR(__xludf.DUMMYFUNCTION("""COMPUTED_VALUE"""),2779)</f>
        <v>2779</v>
      </c>
      <c r="B14" s="11" t="str">
        <f ca="1">IFERROR(__xludf.DUMMYFUNCTION("""COMPUTED_VALUE"""),"The fortune slip I drew predicted ""happiness"".")</f>
        <v>The fortune slip I drew predicted "happiness".</v>
      </c>
      <c r="C14" s="11" t="str">
        <f ca="1">IFERROR(__xludf.DUMMYFUNCTION("""COMPUTED_VALUE"""),"おみくじを引いて吉だった。")</f>
        <v>おみくじを引いて吉だった。</v>
      </c>
      <c r="D14" s="11" t="str">
        <f ca="1">IFERROR(__xludf.DUMMYFUNCTION("""COMPUTED_VALUE"""),"The_AT fortune_NN1 slip_VV0 I_PPIS1 drew_VVD predicted_JJ ""_"" great_JJ happiness_NN1 ""_"" ._.")</f>
        <v>The_AT fortune_NN1 slip_VV0 I_PPIS1 drew_VVD predicted_JJ "_" great_JJ happiness_NN1 "_" ._.</v>
      </c>
      <c r="E14" s="11" t="str">
        <f ca="1">IFERROR(__xludf.DUMMYFUNCTION("""COMPUTED_VALUE"""),"13.日本紹介")</f>
        <v>13.日本紹介</v>
      </c>
      <c r="F14" s="11" t="str">
        <f ca="1">IFERROR(__xludf.DUMMYFUNCTION("""COMPUTED_VALUE"""),"大学")</f>
        <v>大学</v>
      </c>
    </row>
    <row r="15" spans="1:8" ht="15.75" customHeight="1">
      <c r="A15" s="11">
        <f ca="1">IFERROR(__xludf.DUMMYFUNCTION("""COMPUTED_VALUE"""),2780)</f>
        <v>2780</v>
      </c>
      <c r="B15" s="11" t="str">
        <f ca="1">IFERROR(__xludf.DUMMYFUNCTION("""COMPUTED_VALUE"""),"The fortune slip I drew predicted ""great happiness"".")</f>
        <v>The fortune slip I drew predicted "great happiness".</v>
      </c>
      <c r="C15" s="11" t="str">
        <f ca="1">IFERROR(__xludf.DUMMYFUNCTION("""COMPUTED_VALUE"""),"おみくじを引いて大吉がでた。")</f>
        <v>おみくじを引いて大吉がでた。</v>
      </c>
      <c r="D15" s="11" t="str">
        <f ca="1">IFERROR(__xludf.DUMMYFUNCTION("""COMPUTED_VALUE"""),"My_APPGE car_NN1 broke_VVD down_RP ._.")</f>
        <v>My_APPGE car_NN1 broke_VVD down_RP ._.</v>
      </c>
      <c r="E15" s="11" t="str">
        <f ca="1">IFERROR(__xludf.DUMMYFUNCTION("""COMPUTED_VALUE"""),"11.地理・交通")</f>
        <v>11.地理・交通</v>
      </c>
      <c r="F15" s="11" t="str">
        <f ca="1">IFERROR(__xludf.DUMMYFUNCTION("""COMPUTED_VALUE"""),"大学")</f>
        <v>大学</v>
      </c>
      <c r="H15" s="2" t="s">
        <v>4</v>
      </c>
    </row>
    <row r="16" spans="1:8" ht="15.75" customHeight="1">
      <c r="A16" s="11">
        <f ca="1">IFERROR(__xludf.DUMMYFUNCTION("""COMPUTED_VALUE"""),2793)</f>
        <v>2793</v>
      </c>
      <c r="B16" s="11" t="str">
        <f ca="1">IFERROR(__xludf.DUMMYFUNCTION("""COMPUTED_VALUE"""),"I drew a fortune slip.")</f>
        <v>I drew a fortune slip.</v>
      </c>
      <c r="C16" s="11" t="str">
        <f ca="1">IFERROR(__xludf.DUMMYFUNCTION("""COMPUTED_VALUE"""),"おみくじを引いた。")</f>
        <v>おみくじを引いた。</v>
      </c>
      <c r="D16" s="11" t="str">
        <f ca="1">IFERROR(__xludf.DUMMYFUNCTION("""COMPUTED_VALUE"""),"I_PPIS1 bought_VVD some_DD [_( a_AT1 jar_NN1 of_IO ]_) cuttlefish_NN1 preserve_NN1 ._.")</f>
        <v>I_PPIS1 bought_VVD some_DD [_( a_AT1 jar_NN1 of_IO ]_) cuttlefish_NN1 preserve_NN1 ._.</v>
      </c>
      <c r="E16" s="11" t="str">
        <f ca="1">IFERROR(__xludf.DUMMYFUNCTION("""COMPUTED_VALUE"""),"10.食事・食べ物・料理")</f>
        <v>10.食事・食べ物・料理</v>
      </c>
      <c r="F16" s="11" t="str">
        <f ca="1">IFERROR(__xludf.DUMMYFUNCTION("""COMPUTED_VALUE"""),"大学")</f>
        <v>大学</v>
      </c>
    </row>
    <row r="17" spans="1:9" ht="15.75" customHeight="1">
      <c r="A17" s="11">
        <f ca="1">IFERROR(__xludf.DUMMYFUNCTION("""COMPUTED_VALUE"""),2803)</f>
        <v>2803</v>
      </c>
      <c r="B17" s="11" t="str">
        <f ca="1">IFERROR(__xludf.DUMMYFUNCTION("""COMPUTED_VALUE"""),"The fortune slip I drew said ""great happiness"".")</f>
        <v>The fortune slip I drew said "great happiness".</v>
      </c>
      <c r="C17" s="11" t="str">
        <f ca="1">IFERROR(__xludf.DUMMYFUNCTION("""COMPUTED_VALUE"""),"おみくじを引いたら大吉がでた。")</f>
        <v>おみくじを引いたら大吉がでた。</v>
      </c>
      <c r="D17" s="11" t="str">
        <f ca="1">IFERROR(__xludf.DUMMYFUNCTION("""COMPUTED_VALUE"""),"I_PPIS1 ate_VVD meals_NN2 with_IW together_RL with_IW my_APPGE relatives_NN2 ._.  /_FO I_ZZ1 ate_VVD dinner_NN1 with_IW my_APPGE relatives_NN2 .._...")</f>
        <v>I_PPIS1 ate_VVD meals_NN2 with_IW together_RL with_IW my_APPGE relatives_NN2 ._.  /_FO I_ZZ1 ate_VVD dinner_NN1 with_IW my_APPGE relatives_NN2 .._...</v>
      </c>
      <c r="E17" s="11" t="str">
        <f ca="1">IFERROR(__xludf.DUMMYFUNCTION("""COMPUTED_VALUE"""),"10.食事・食べ物・料理")</f>
        <v>10.食事・食べ物・料理</v>
      </c>
      <c r="F17" s="11" t="str">
        <f ca="1">IFERROR(__xludf.DUMMYFUNCTION("""COMPUTED_VALUE"""),"大学")</f>
        <v>大学</v>
      </c>
    </row>
    <row r="18" spans="1:9" ht="15.75" customHeight="1">
      <c r="A18" s="11">
        <f ca="1">IFERROR(__xludf.DUMMYFUNCTION("""COMPUTED_VALUE"""),2856)</f>
        <v>2856</v>
      </c>
      <c r="B18" s="11" t="str">
        <f ca="1">IFERROR(__xludf.DUMMYFUNCTION("""COMPUTED_VALUE"""),"The fortune slip I drew said 'moderate happiness'.")</f>
        <v>The fortune slip I drew said 'moderate happiness'.</v>
      </c>
      <c r="C18" s="11" t="str">
        <f ca="1">IFERROR(__xludf.DUMMYFUNCTION("""COMPUTED_VALUE"""),"おみくじを引き、中吉が出た。")</f>
        <v>おみくじを引き、中吉が出た。</v>
      </c>
      <c r="D18" s="11" t="str">
        <f ca="1">IFERROR(__xludf.DUMMYFUNCTION("""COMPUTED_VALUE"""),"I_PPIS1 met_VVD a_AT1 childhood_NN1 friend_NN1 ._.")</f>
        <v>I_PPIS1 met_VVD a_AT1 childhood_NN1 friend_NN1 ._.</v>
      </c>
      <c r="E18" s="11" t="str">
        <f ca="1">IFERROR(__xludf.DUMMYFUNCTION("""COMPUTED_VALUE""")," 7.家族・友人関係（プレゼントほか含む）")</f>
        <v xml:space="preserve"> 7.家族・友人関係（プレゼントほか含む）</v>
      </c>
      <c r="F18" s="11" t="str">
        <f ca="1">IFERROR(__xludf.DUMMYFUNCTION("""COMPUTED_VALUE"""),"大学")</f>
        <v>大学</v>
      </c>
    </row>
    <row r="19" spans="1:9" ht="15.75" customHeight="1">
      <c r="A19" s="11">
        <f ca="1">IFERROR(__xludf.DUMMYFUNCTION("""COMPUTED_VALUE"""),2867)</f>
        <v>2867</v>
      </c>
      <c r="B19" s="11" t="str">
        <f ca="1">IFERROR(__xludf.DUMMYFUNCTION("""COMPUTED_VALUE"""),"a fortune slip")</f>
        <v>a fortune slip</v>
      </c>
      <c r="C19" s="11" t="str">
        <f ca="1">IFERROR(__xludf.DUMMYFUNCTION("""COMPUTED_VALUE"""),"おみくじ")</f>
        <v>おみくじ</v>
      </c>
      <c r="D19" s="11" t="str">
        <f ca="1">IFERROR(__xludf.DUMMYFUNCTION("""COMPUTED_VALUE"""),"I_PPIS1 went_VVD back_RP to_II Gunma_NP1 because_CS that_DD1 's_VBZ where_RRQ I_PPIS1 was_VBDZ born_VVN ._.  /_FO (_( I_PPIS1 went_VVD back_RP to_II Gunma_NP1 because_CS the_AT house_NN1 where_CS I_PPIS1 was_VBDZ born_VVN is_VBZ there_RL ._. )_)")</f>
        <v>I_PPIS1 went_VVD back_RP to_II Gunma_NP1 because_CS that_DD1 's_VBZ where_RRQ I_PPIS1 was_VBDZ born_VVN ._.  /_FO (_( I_PPIS1 went_VVD back_RP to_II Gunma_NP1 because_CS the_AT house_NN1 where_CS I_PPIS1 was_VBDZ born_VVN is_VBZ there_RL ._. )_)</v>
      </c>
      <c r="E19" s="11" t="str">
        <f ca="1">IFERROR(__xludf.DUMMYFUNCTION("""COMPUTED_VALUE""")," 4.旅行・買い物")</f>
        <v xml:space="preserve"> 4.旅行・買い物</v>
      </c>
      <c r="F19" s="11" t="str">
        <f ca="1">IFERROR(__xludf.DUMMYFUNCTION("""COMPUTED_VALUE"""),"大学")</f>
        <v>大学</v>
      </c>
      <c r="I19" s="2" t="s">
        <v>5</v>
      </c>
    </row>
    <row r="20" spans="1:9" ht="15.75" customHeight="1">
      <c r="A20" s="11">
        <f ca="1">IFERROR(__xludf.DUMMYFUNCTION("""COMPUTED_VALUE"""),2871)</f>
        <v>2871</v>
      </c>
      <c r="B20" s="11" t="str">
        <f ca="1">IFERROR(__xludf.DUMMYFUNCTION("""COMPUTED_VALUE"""),"a fortune slip")</f>
        <v>a fortune slip</v>
      </c>
      <c r="C20" s="11" t="str">
        <f ca="1">IFERROR(__xludf.DUMMYFUNCTION("""COMPUTED_VALUE"""),"おみくじ")</f>
        <v>おみくじ</v>
      </c>
      <c r="D20" s="11" t="str">
        <f ca="1">IFERROR(__xludf.DUMMYFUNCTION("""COMPUTED_VALUE"""),"I_PPIS1 saw_VVD the_AT rising_JJ sun_NN1 from_II my_APPGE house_NN1 ._.  /_FO I_ZZ1 saw_VVD the_AT sunrise_NN1 from_II my_APPGE house_NN1 ._.")</f>
        <v>I_PPIS1 saw_VVD the_AT rising_JJ sun_NN1 from_II my_APPGE house_NN1 ._.  /_FO I_ZZ1 saw_VVD the_AT sunrise_NN1 from_II my_APPGE house_NN1 ._.</v>
      </c>
      <c r="E20" s="11" t="str">
        <f ca="1">IFERROR(__xludf.DUMMYFUNCTION("""COMPUTED_VALUE"""),"13.日本紹介")</f>
        <v>13.日本紹介</v>
      </c>
      <c r="F20" s="11" t="str">
        <f ca="1">IFERROR(__xludf.DUMMYFUNCTION("""COMPUTED_VALUE"""),"大学")</f>
        <v>大学</v>
      </c>
      <c r="I20" s="2" t="s">
        <v>5</v>
      </c>
    </row>
    <row r="21" spans="1:9" ht="15.75" customHeight="1">
      <c r="A21" s="11">
        <f ca="1">IFERROR(__xludf.DUMMYFUNCTION("""COMPUTED_VALUE"""),2879)</f>
        <v>2879</v>
      </c>
      <c r="B21" s="11" t="str">
        <f ca="1">IFERROR(__xludf.DUMMYFUNCTION("""COMPUTED_VALUE"""),"I drew a fortune slip.")</f>
        <v>I drew a fortune slip.</v>
      </c>
      <c r="C21" s="11" t="str">
        <f ca="1">IFERROR(__xludf.DUMMYFUNCTION("""COMPUTED_VALUE"""),"おみくじを引いた。")</f>
        <v>おみくじを引いた。</v>
      </c>
      <c r="D21" s="11" t="str">
        <f ca="1">IFERROR(__xludf.DUMMYFUNCTION("""COMPUTED_VALUE"""),"I_PPIS1 visited_VVD the_AT shrine_NN1 on_II New_JJ Year_NNT1 's_GE Day_NNT1 ._.")</f>
        <v>I_PPIS1 visited_VVD the_AT shrine_NN1 on_II New_JJ Year_NNT1 's_GE Day_NNT1 ._.</v>
      </c>
      <c r="E21" s="11" t="str">
        <f ca="1">IFERROR(__xludf.DUMMYFUNCTION("""COMPUTED_VALUE"""),"13.日本紹介")</f>
        <v>13.日本紹介</v>
      </c>
      <c r="F21" s="11" t="str">
        <f ca="1">IFERROR(__xludf.DUMMYFUNCTION("""COMPUTED_VALUE"""),"大学")</f>
        <v>大学</v>
      </c>
      <c r="H21" s="2" t="s">
        <v>6</v>
      </c>
    </row>
    <row r="22" spans="1:9" ht="15.75" customHeight="1">
      <c r="A22" s="11">
        <f ca="1">IFERROR(__xludf.DUMMYFUNCTION("""COMPUTED_VALUE"""),3119)</f>
        <v>3119</v>
      </c>
      <c r="B22" s="11" t="str">
        <f ca="1">IFERROR(__xludf.DUMMYFUNCTION("""COMPUTED_VALUE"""),"We drew fortune slips.")</f>
        <v>We drew fortune slips.</v>
      </c>
      <c r="C22" s="11" t="str">
        <f ca="1">IFERROR(__xludf.DUMMYFUNCTION("""COMPUTED_VALUE"""),"おみくじを引いた。")</f>
        <v>おみくじを引いた。</v>
      </c>
      <c r="D22" s="11" t="str">
        <f ca="1">IFERROR(__xludf.DUMMYFUNCTION("""COMPUTED_VALUE"""),"We_PPIS2 went_VVD to_TO see_VVI the_AT sunrise_NN1 on_II New_JJ Year_NNT1 's_GE Day_NNT1 ._.")</f>
        <v>We_PPIS2 went_VVD to_TO see_VVI the_AT sunrise_NN1 on_II New_JJ Year_NNT1 's_GE Day_NNT1 ._.</v>
      </c>
      <c r="E22" s="11" t="str">
        <f ca="1">IFERROR(__xludf.DUMMYFUNCTION("""COMPUTED_VALUE"""),"13.日本紹介")</f>
        <v>13.日本紹介</v>
      </c>
      <c r="F22" s="11" t="str">
        <f ca="1">IFERROR(__xludf.DUMMYFUNCTION("""COMPUTED_VALUE"""),"大学")</f>
        <v>大学</v>
      </c>
      <c r="I22" s="2" t="s">
        <v>4</v>
      </c>
    </row>
    <row r="23" spans="1:9" ht="15.75" customHeight="1">
      <c r="A23" s="11">
        <f ca="1">IFERROR(__xludf.DUMMYFUNCTION("""COMPUTED_VALUE"""),3133)</f>
        <v>3133</v>
      </c>
      <c r="B23" s="11" t="str">
        <f ca="1">IFERROR(__xludf.DUMMYFUNCTION("""COMPUTED_VALUE"""),"The fortune slip I drew predicted a little happiness.")</f>
        <v>The fortune slip I drew predicted a little happiness.</v>
      </c>
      <c r="C23" s="11" t="str">
        <f ca="1">IFERROR(__xludf.DUMMYFUNCTION("""COMPUTED_VALUE"""),"おみくじで小吉を引いた。")</f>
        <v>おみくじで小吉を引いた。</v>
      </c>
      <c r="D23" s="11" t="str">
        <f ca="1">IFERROR(__xludf.DUMMYFUNCTION("""COMPUTED_VALUE"""),"The_AT old_JJ man_NN1 has_VHZ a_AT1 lot_NN1 of_IO energy_NN1 ._.  The_AT old_JJ man_NN1 is_VBZ energetic_JJ /_FO lively_JJ ._.")</f>
        <v>The_AT old_JJ man_NN1 has_VHZ a_AT1 lot_NN1 of_IO energy_NN1 ._.  The_AT old_JJ man_NN1 is_VBZ energetic_JJ /_FO lively_JJ ._.</v>
      </c>
      <c r="E23" s="11" t="str">
        <f ca="1">IFERROR(__xludf.DUMMYFUNCTION("""COMPUTED_VALUE""")," 9.健康")</f>
        <v xml:space="preserve"> 9.健康</v>
      </c>
      <c r="F23" s="11" t="str">
        <f ca="1">IFERROR(__xludf.DUMMYFUNCTION("""COMPUTED_VALUE"""),"大学")</f>
        <v>大学</v>
      </c>
    </row>
    <row r="24" spans="1:9" ht="15.75" customHeight="1">
      <c r="A24" s="11">
        <f ca="1">IFERROR(__xludf.DUMMYFUNCTION("""COMPUTED_VALUE"""),3434)</f>
        <v>3434</v>
      </c>
      <c r="B24" s="11" t="str">
        <f ca="1">IFERROR(__xludf.DUMMYFUNCTION("""COMPUTED_VALUE"""),"draw a fortune slip")</f>
        <v>draw a fortune slip</v>
      </c>
      <c r="C24" s="11" t="str">
        <f ca="1">IFERROR(__xludf.DUMMYFUNCTION("""COMPUTED_VALUE"""),"おみくじ")</f>
        <v>おみくじ</v>
      </c>
      <c r="D24" s="11" t="str">
        <f ca="1">IFERROR(__xludf.DUMMYFUNCTION("""COMPUTED_VALUE"""),"Why_RRQ did_VDD you_PPY think_VVI so_RR ?_?")</f>
        <v>Why_RRQ did_VDD you_PPY think_VVI so_RR ?_?</v>
      </c>
      <c r="E24" s="11" t="str">
        <f ca="1">IFERROR(__xludf.DUMMYFUNCTION("""COMPUTED_VALUE"""),"12.政治・社会問題")</f>
        <v>12.政治・社会問題</v>
      </c>
      <c r="F24" s="11" t="str">
        <f ca="1">IFERROR(__xludf.DUMMYFUNCTION("""COMPUTED_VALUE"""),"大学")</f>
        <v>大学</v>
      </c>
    </row>
    <row r="25" spans="1:9" ht="15.75" customHeight="1">
      <c r="A25" s="11"/>
      <c r="B25" s="11"/>
      <c r="C25" s="11"/>
      <c r="D25" s="11"/>
      <c r="E25" s="11"/>
      <c r="F25" s="11"/>
    </row>
    <row r="26" spans="1:9" ht="15.75" customHeight="1">
      <c r="A26" s="11"/>
      <c r="B26" s="11"/>
      <c r="C26" s="11"/>
      <c r="D26" s="11"/>
      <c r="E26" s="11"/>
      <c r="F26" s="11"/>
    </row>
    <row r="27" spans="1:9" ht="15.75" customHeight="1">
      <c r="A27" s="11"/>
      <c r="B27" s="11"/>
      <c r="C27" s="11"/>
      <c r="D27" s="11"/>
      <c r="E27" s="11"/>
      <c r="F27" s="11"/>
    </row>
    <row r="28" spans="1:9" ht="15.75" customHeight="1">
      <c r="A28" s="11"/>
      <c r="B28" s="11"/>
      <c r="C28" s="11"/>
      <c r="D28" s="11"/>
      <c r="E28" s="11"/>
      <c r="F28" s="11"/>
    </row>
    <row r="29" spans="1:9" ht="15.75" customHeight="1">
      <c r="A29" s="11"/>
      <c r="B29" s="11"/>
      <c r="C29" s="11"/>
      <c r="D29" s="11"/>
      <c r="E29" s="11"/>
      <c r="F29" s="11"/>
    </row>
    <row r="30" spans="1:9" ht="15.75" customHeight="1">
      <c r="A30" s="11"/>
      <c r="B30" s="11"/>
      <c r="C30" s="11"/>
      <c r="D30" s="11"/>
      <c r="E30" s="11"/>
      <c r="F30" s="11"/>
    </row>
    <row r="31" spans="1:9" ht="15.75" customHeight="1">
      <c r="A31" s="11"/>
      <c r="B31" s="11"/>
      <c r="C31" s="11"/>
      <c r="D31" s="11"/>
      <c r="E31" s="11"/>
      <c r="F31" s="11"/>
    </row>
    <row r="32" spans="1:9" ht="15.75" customHeight="1">
      <c r="A32" s="11"/>
      <c r="B32" s="11"/>
      <c r="C32" s="11"/>
      <c r="D32" s="11"/>
      <c r="E32" s="11"/>
      <c r="F32" s="11"/>
    </row>
    <row r="33" spans="1:6" ht="15.75" customHeight="1">
      <c r="A33" s="11"/>
      <c r="B33" s="11"/>
      <c r="C33" s="11"/>
      <c r="D33" s="11"/>
      <c r="E33" s="11"/>
      <c r="F33" s="11"/>
    </row>
    <row r="34" spans="1:6" ht="15.75" customHeight="1">
      <c r="A34" s="11"/>
      <c r="B34" s="11"/>
      <c r="C34" s="11"/>
      <c r="D34" s="11"/>
      <c r="E34" s="11"/>
      <c r="F34" s="11"/>
    </row>
    <row r="35" spans="1:6" ht="15.75" customHeight="1">
      <c r="A35" s="11"/>
      <c r="B35" s="11"/>
      <c r="C35" s="11"/>
      <c r="D35" s="11"/>
      <c r="E35" s="11"/>
      <c r="F35" s="11"/>
    </row>
    <row r="36" spans="1:6" ht="15.75" customHeight="1">
      <c r="A36" s="11"/>
      <c r="B36" s="11"/>
      <c r="C36" s="11"/>
      <c r="D36" s="11"/>
      <c r="E36" s="11"/>
      <c r="F36" s="11"/>
    </row>
    <row r="37" spans="1:6" ht="15.75" customHeight="1">
      <c r="A37" s="11"/>
      <c r="B37" s="11"/>
      <c r="C37" s="11"/>
      <c r="D37" s="11"/>
      <c r="E37" s="11"/>
      <c r="F37" s="11"/>
    </row>
    <row r="38" spans="1:6" ht="15.75" customHeight="1">
      <c r="A38" s="11"/>
      <c r="B38" s="11"/>
      <c r="C38" s="11"/>
      <c r="D38" s="11"/>
      <c r="E38" s="11"/>
      <c r="F38" s="11"/>
    </row>
    <row r="39" spans="1:6" ht="15.75" customHeight="1">
      <c r="A39" s="11"/>
      <c r="B39" s="11"/>
      <c r="C39" s="11"/>
      <c r="D39" s="11"/>
      <c r="E39" s="11"/>
      <c r="F39" s="11"/>
    </row>
    <row r="40" spans="1:6" ht="15.75" customHeight="1">
      <c r="A40" s="11"/>
      <c r="B40" s="11"/>
      <c r="C40" s="11"/>
      <c r="D40" s="11"/>
      <c r="E40" s="11"/>
      <c r="F40" s="11"/>
    </row>
    <row r="41" spans="1:6" ht="15.75" customHeight="1">
      <c r="A41" s="11"/>
      <c r="B41" s="11"/>
      <c r="C41" s="11"/>
      <c r="D41" s="11"/>
      <c r="E41" s="11"/>
      <c r="F41" s="11"/>
    </row>
    <row r="42" spans="1:6" ht="15.75" customHeight="1">
      <c r="A42" s="11"/>
      <c r="B42" s="11"/>
      <c r="C42" s="11"/>
      <c r="D42" s="11"/>
      <c r="E42" s="11"/>
      <c r="F42" s="11"/>
    </row>
    <row r="43" spans="1:6" ht="15.75" customHeight="1">
      <c r="A43" s="11"/>
      <c r="B43" s="11"/>
      <c r="C43" s="11"/>
      <c r="D43" s="11"/>
      <c r="E43" s="11"/>
      <c r="F43" s="11"/>
    </row>
    <row r="44" spans="1:6" ht="15.75" customHeight="1">
      <c r="A44" s="11"/>
      <c r="B44" s="11"/>
      <c r="C44" s="11"/>
      <c r="D44" s="11"/>
      <c r="E44" s="11"/>
      <c r="F44" s="11"/>
    </row>
    <row r="45" spans="1:6" ht="15.75" customHeight="1">
      <c r="A45" s="11"/>
      <c r="B45" s="11"/>
      <c r="C45" s="11"/>
      <c r="D45" s="11"/>
      <c r="E45" s="11"/>
      <c r="F45" s="11"/>
    </row>
    <row r="46" spans="1:6" ht="15.75" customHeight="1">
      <c r="A46" s="11"/>
      <c r="B46" s="11"/>
      <c r="C46" s="11"/>
      <c r="D46" s="11"/>
      <c r="E46" s="11"/>
      <c r="F46" s="11"/>
    </row>
    <row r="47" spans="1:6" ht="15.75" customHeight="1">
      <c r="A47" s="11"/>
      <c r="B47" s="11"/>
      <c r="C47" s="11"/>
      <c r="D47" s="11"/>
      <c r="E47" s="11"/>
      <c r="F47" s="11"/>
    </row>
    <row r="48" spans="1:6" ht="15.75" customHeight="1">
      <c r="A48" s="11"/>
      <c r="B48" s="11"/>
      <c r="C48" s="11"/>
      <c r="D48" s="11"/>
      <c r="E48" s="11"/>
      <c r="F48" s="11"/>
    </row>
    <row r="49" spans="1:6" ht="15.75" customHeight="1">
      <c r="A49" s="11"/>
      <c r="B49" s="11"/>
      <c r="C49" s="11"/>
      <c r="D49" s="11"/>
      <c r="E49" s="11"/>
      <c r="F49" s="11"/>
    </row>
    <row r="50" spans="1:6" ht="15.75" customHeight="1">
      <c r="A50" s="11"/>
      <c r="B50" s="11"/>
      <c r="C50" s="11"/>
      <c r="D50" s="11"/>
      <c r="E50" s="11"/>
      <c r="F50" s="11"/>
    </row>
    <row r="51" spans="1:6" ht="15.75" customHeight="1">
      <c r="A51" s="11"/>
      <c r="B51" s="11"/>
      <c r="C51" s="11"/>
      <c r="D51" s="11"/>
      <c r="E51" s="11"/>
      <c r="F51" s="11"/>
    </row>
    <row r="52" spans="1:6" ht="15.75" customHeight="1">
      <c r="A52" s="11"/>
      <c r="B52" s="11"/>
      <c r="C52" s="11"/>
      <c r="D52" s="11"/>
      <c r="E52" s="11"/>
      <c r="F52" s="11"/>
    </row>
    <row r="53" spans="1:6" ht="15.75" customHeight="1">
      <c r="A53" s="11"/>
      <c r="B53" s="11"/>
      <c r="C53" s="11"/>
      <c r="D53" s="11"/>
      <c r="E53" s="11"/>
      <c r="F53" s="11"/>
    </row>
    <row r="54" spans="1:6" ht="15.75" customHeight="1">
      <c r="A54" s="11"/>
      <c r="B54" s="11"/>
      <c r="C54" s="11"/>
      <c r="D54" s="11"/>
      <c r="E54" s="11"/>
      <c r="F54" s="11"/>
    </row>
    <row r="55" spans="1:6" ht="15.75" customHeight="1">
      <c r="A55" s="11"/>
      <c r="B55" s="11"/>
      <c r="C55" s="11"/>
      <c r="D55" s="11"/>
      <c r="E55" s="11"/>
      <c r="F55" s="11"/>
    </row>
    <row r="56" spans="1:6" ht="15.75" customHeight="1">
      <c r="A56" s="11"/>
      <c r="B56" s="11"/>
      <c r="C56" s="11"/>
      <c r="D56" s="11"/>
      <c r="E56" s="11"/>
      <c r="F56" s="11"/>
    </row>
    <row r="57" spans="1:6" ht="15.75" customHeight="1">
      <c r="A57" s="11"/>
      <c r="B57" s="11"/>
      <c r="C57" s="11"/>
      <c r="D57" s="11"/>
      <c r="E57" s="11"/>
      <c r="F57" s="11"/>
    </row>
    <row r="58" spans="1:6" ht="15.75" customHeight="1">
      <c r="A58" s="11"/>
      <c r="B58" s="11"/>
      <c r="C58" s="11"/>
      <c r="D58" s="11"/>
      <c r="E58" s="11"/>
      <c r="F58" s="11"/>
    </row>
    <row r="59" spans="1:6" ht="15.75" customHeight="1">
      <c r="A59" s="11"/>
      <c r="B59" s="11"/>
      <c r="C59" s="11"/>
      <c r="D59" s="11"/>
      <c r="E59" s="11"/>
      <c r="F59" s="11"/>
    </row>
    <row r="60" spans="1:6" ht="15.75" customHeight="1">
      <c r="A60" s="11"/>
      <c r="B60" s="11"/>
      <c r="C60" s="11"/>
      <c r="D60" s="11"/>
      <c r="E60" s="11"/>
      <c r="F60" s="11"/>
    </row>
    <row r="61" spans="1:6" ht="15.75" customHeight="1">
      <c r="A61" s="11"/>
      <c r="B61" s="11"/>
      <c r="C61" s="11"/>
      <c r="D61" s="11"/>
      <c r="E61" s="11"/>
      <c r="F61" s="11"/>
    </row>
    <row r="62" spans="1:6" ht="15.75" customHeight="1">
      <c r="A62" s="11"/>
      <c r="B62" s="11"/>
      <c r="C62" s="11"/>
      <c r="D62" s="11"/>
      <c r="E62" s="11"/>
      <c r="F62" s="11"/>
    </row>
    <row r="63" spans="1:6" ht="15.75" customHeight="1">
      <c r="A63" s="11"/>
      <c r="B63" s="11"/>
      <c r="C63" s="11"/>
      <c r="D63" s="11"/>
      <c r="E63" s="11"/>
      <c r="F63" s="11"/>
    </row>
    <row r="64" spans="1:6" ht="15.75" customHeight="1">
      <c r="A64" s="11"/>
      <c r="B64" s="11"/>
      <c r="C64" s="11"/>
      <c r="D64" s="11"/>
      <c r="E64" s="11"/>
      <c r="F64" s="11"/>
    </row>
    <row r="65" spans="1:6" ht="15.75" customHeight="1">
      <c r="A65" s="11"/>
      <c r="B65" s="11"/>
      <c r="C65" s="11"/>
      <c r="D65" s="11"/>
      <c r="E65" s="11"/>
      <c r="F65" s="11"/>
    </row>
    <row r="66" spans="1:6" ht="15.75" customHeight="1">
      <c r="A66" s="11"/>
      <c r="B66" s="11"/>
      <c r="C66" s="11"/>
      <c r="D66" s="11"/>
      <c r="E66" s="11"/>
      <c r="F66" s="11"/>
    </row>
    <row r="67" spans="1:6" ht="15.75" customHeight="1">
      <c r="A67" s="11"/>
      <c r="B67" s="11"/>
      <c r="C67" s="11"/>
      <c r="D67" s="11"/>
      <c r="E67" s="11"/>
      <c r="F67" s="11"/>
    </row>
    <row r="68" spans="1:6" ht="15.75" customHeight="1">
      <c r="A68" s="11"/>
      <c r="B68" s="11"/>
      <c r="C68" s="11"/>
      <c r="D68" s="11"/>
      <c r="E68" s="11"/>
      <c r="F68" s="11"/>
    </row>
    <row r="69" spans="1:6" ht="15.75" customHeight="1">
      <c r="A69" s="11"/>
      <c r="B69" s="11"/>
      <c r="C69" s="11"/>
      <c r="D69" s="11"/>
      <c r="E69" s="11"/>
      <c r="F69" s="11"/>
    </row>
    <row r="70" spans="1:6" ht="15.75" customHeight="1">
      <c r="A70" s="11"/>
      <c r="B70" s="11"/>
      <c r="C70" s="11"/>
      <c r="D70" s="11"/>
      <c r="E70" s="11"/>
      <c r="F70" s="11"/>
    </row>
    <row r="71" spans="1:6" ht="15.75" customHeight="1">
      <c r="A71" s="11"/>
      <c r="B71" s="11"/>
      <c r="C71" s="11"/>
      <c r="D71" s="11"/>
      <c r="E71" s="11"/>
      <c r="F71" s="11"/>
    </row>
    <row r="72" spans="1:6" ht="15.75" customHeight="1">
      <c r="A72" s="11"/>
      <c r="B72" s="11"/>
      <c r="C72" s="11"/>
      <c r="D72" s="11"/>
      <c r="E72" s="11"/>
      <c r="F72" s="11"/>
    </row>
    <row r="73" spans="1:6" ht="15.75" customHeight="1">
      <c r="A73" s="11"/>
      <c r="B73" s="11"/>
      <c r="C73" s="11"/>
      <c r="D73" s="11"/>
      <c r="E73" s="11"/>
      <c r="F73" s="11"/>
    </row>
    <row r="74" spans="1:6" ht="15.75" customHeight="1">
      <c r="A74" s="11"/>
      <c r="B74" s="11"/>
      <c r="C74" s="11"/>
      <c r="D74" s="11"/>
      <c r="E74" s="11"/>
      <c r="F74" s="11"/>
    </row>
    <row r="75" spans="1:6" ht="15.75" customHeight="1">
      <c r="A75" s="11"/>
      <c r="B75" s="11"/>
      <c r="C75" s="11"/>
      <c r="D75" s="11"/>
      <c r="E75" s="11"/>
      <c r="F75" s="11"/>
    </row>
    <row r="76" spans="1:6" ht="15.75" customHeight="1">
      <c r="A76" s="11"/>
      <c r="B76" s="11"/>
      <c r="C76" s="11"/>
      <c r="D76" s="11"/>
      <c r="E76" s="11"/>
      <c r="F76" s="11"/>
    </row>
    <row r="77" spans="1:6" ht="15.75" customHeight="1">
      <c r="A77" s="11"/>
      <c r="B77" s="11"/>
      <c r="C77" s="11"/>
      <c r="D77" s="11"/>
      <c r="E77" s="11"/>
      <c r="F77" s="11"/>
    </row>
    <row r="78" spans="1:6" ht="15.75" customHeight="1">
      <c r="A78" s="11"/>
      <c r="B78" s="11"/>
      <c r="C78" s="11"/>
      <c r="D78" s="11"/>
      <c r="E78" s="11"/>
      <c r="F78" s="11"/>
    </row>
    <row r="79" spans="1:6" ht="15.75" customHeight="1">
      <c r="A79" s="11"/>
      <c r="B79" s="11"/>
      <c r="C79" s="11"/>
      <c r="D79" s="11"/>
      <c r="E79" s="11"/>
      <c r="F79" s="11"/>
    </row>
    <row r="80" spans="1:6" ht="15.75" customHeight="1">
      <c r="A80" s="11"/>
      <c r="B80" s="11"/>
      <c r="C80" s="11"/>
      <c r="D80" s="11"/>
      <c r="E80" s="11"/>
      <c r="F80" s="11"/>
    </row>
    <row r="81" spans="1:6" ht="15.75" customHeight="1">
      <c r="A81" s="11"/>
      <c r="B81" s="11"/>
      <c r="C81" s="11"/>
      <c r="D81" s="11"/>
      <c r="E81" s="11"/>
      <c r="F81" s="11"/>
    </row>
    <row r="82" spans="1:6" ht="15.75" customHeight="1">
      <c r="A82" s="11"/>
      <c r="B82" s="11"/>
      <c r="C82" s="11"/>
      <c r="D82" s="11"/>
      <c r="E82" s="11"/>
      <c r="F82" s="11"/>
    </row>
    <row r="83" spans="1:6" ht="15.75" customHeight="1">
      <c r="A83" s="11"/>
      <c r="B83" s="11"/>
      <c r="C83" s="11"/>
      <c r="D83" s="11"/>
      <c r="E83" s="11"/>
      <c r="F83" s="11"/>
    </row>
    <row r="84" spans="1:6" ht="15.75" customHeight="1">
      <c r="A84" s="11"/>
      <c r="B84" s="11"/>
      <c r="C84" s="11"/>
      <c r="D84" s="11"/>
      <c r="E84" s="11"/>
      <c r="F84" s="11"/>
    </row>
    <row r="85" spans="1:6" ht="15.75" customHeight="1">
      <c r="A85" s="11"/>
      <c r="B85" s="11"/>
      <c r="C85" s="11"/>
      <c r="D85" s="11"/>
      <c r="E85" s="11"/>
      <c r="F85" s="11"/>
    </row>
    <row r="86" spans="1:6" ht="15.75" customHeight="1">
      <c r="A86" s="11"/>
      <c r="B86" s="11"/>
      <c r="C86" s="11"/>
      <c r="D86" s="11"/>
      <c r="E86" s="11"/>
      <c r="F86" s="11"/>
    </row>
    <row r="87" spans="1:6" ht="15.75" customHeight="1">
      <c r="A87" s="11"/>
      <c r="B87" s="11"/>
      <c r="C87" s="11"/>
      <c r="D87" s="11"/>
      <c r="E87" s="11"/>
      <c r="F87" s="11"/>
    </row>
    <row r="88" spans="1:6" ht="15.75" customHeight="1">
      <c r="A88" s="11"/>
      <c r="B88" s="11"/>
      <c r="C88" s="11"/>
      <c r="D88" s="11"/>
      <c r="E88" s="11"/>
      <c r="F88" s="11"/>
    </row>
    <row r="89" spans="1:6" ht="15.75" customHeight="1">
      <c r="A89" s="11"/>
      <c r="B89" s="11"/>
      <c r="C89" s="11"/>
      <c r="D89" s="11"/>
      <c r="E89" s="11"/>
      <c r="F89" s="11"/>
    </row>
    <row r="90" spans="1:6" ht="15.75" customHeight="1">
      <c r="A90" s="11"/>
      <c r="B90" s="11"/>
      <c r="C90" s="11"/>
      <c r="D90" s="11"/>
      <c r="E90" s="11"/>
      <c r="F90" s="11"/>
    </row>
    <row r="91" spans="1:6" ht="15.75" customHeight="1">
      <c r="A91" s="11"/>
      <c r="B91" s="11"/>
      <c r="C91" s="11"/>
      <c r="D91" s="11"/>
      <c r="E91" s="11"/>
      <c r="F91" s="11"/>
    </row>
    <row r="92" spans="1:6" ht="15.75" customHeight="1">
      <c r="A92" s="11"/>
      <c r="B92" s="11"/>
      <c r="C92" s="11"/>
      <c r="D92" s="11"/>
      <c r="E92" s="11"/>
      <c r="F92" s="11"/>
    </row>
    <row r="93" spans="1:6" ht="15.75" customHeight="1">
      <c r="A93" s="11"/>
      <c r="B93" s="11"/>
      <c r="C93" s="11"/>
      <c r="D93" s="11"/>
      <c r="E93" s="11"/>
      <c r="F93" s="11"/>
    </row>
    <row r="94" spans="1:6" ht="15.75" customHeight="1">
      <c r="A94" s="11"/>
      <c r="B94" s="11"/>
      <c r="C94" s="11"/>
      <c r="D94" s="11"/>
      <c r="E94" s="11"/>
      <c r="F94" s="11"/>
    </row>
    <row r="95" spans="1:6" ht="15.75" customHeight="1">
      <c r="A95" s="11"/>
      <c r="B95" s="11"/>
      <c r="C95" s="11"/>
      <c r="D95" s="11"/>
      <c r="E95" s="11"/>
      <c r="F95" s="11"/>
    </row>
    <row r="96" spans="1:6" ht="15.75" customHeight="1">
      <c r="A96" s="11"/>
      <c r="B96" s="11"/>
      <c r="C96" s="11"/>
      <c r="D96" s="11"/>
      <c r="E96" s="11"/>
      <c r="F96" s="11"/>
    </row>
    <row r="97" spans="1:6" ht="15.75" customHeight="1">
      <c r="A97" s="11"/>
      <c r="B97" s="11"/>
      <c r="C97" s="11"/>
      <c r="D97" s="11"/>
      <c r="E97" s="11"/>
      <c r="F97" s="11"/>
    </row>
    <row r="98" spans="1:6" ht="15.75" customHeight="1">
      <c r="A98" s="11"/>
      <c r="B98" s="11"/>
      <c r="C98" s="11"/>
      <c r="D98" s="11"/>
      <c r="E98" s="11"/>
      <c r="F98" s="11"/>
    </row>
    <row r="99" spans="1:6" ht="15.75" customHeight="1">
      <c r="A99" s="11"/>
      <c r="B99" s="11"/>
      <c r="C99" s="11"/>
      <c r="D99" s="11"/>
      <c r="E99" s="11"/>
      <c r="F99" s="11"/>
    </row>
    <row r="100" spans="1:6" ht="15.75" customHeight="1">
      <c r="A100" s="11"/>
      <c r="B100" s="11"/>
      <c r="C100" s="11"/>
      <c r="D100" s="11"/>
      <c r="E100" s="11"/>
      <c r="F100" s="11"/>
    </row>
    <row r="101" spans="1:6" ht="15.75" customHeight="1">
      <c r="A101" s="11"/>
      <c r="B101" s="11"/>
      <c r="C101" s="11"/>
      <c r="D101" s="11"/>
      <c r="E101" s="11"/>
      <c r="F101" s="11"/>
    </row>
    <row r="102" spans="1:6" ht="15.75" customHeight="1">
      <c r="A102" s="11"/>
      <c r="B102" s="11"/>
      <c r="C102" s="11"/>
      <c r="D102" s="11"/>
      <c r="E102" s="11"/>
      <c r="F102" s="11"/>
    </row>
    <row r="103" spans="1:6" ht="15.75" customHeight="1">
      <c r="A103" s="11"/>
      <c r="B103" s="11"/>
      <c r="C103" s="11"/>
      <c r="D103" s="11"/>
      <c r="E103" s="11"/>
      <c r="F103" s="11"/>
    </row>
    <row r="104" spans="1:6" ht="15.75" customHeight="1">
      <c r="A104" s="11"/>
      <c r="B104" s="11"/>
      <c r="C104" s="11"/>
      <c r="D104" s="11"/>
      <c r="E104" s="11"/>
      <c r="F104" s="11"/>
    </row>
    <row r="105" spans="1:6" ht="15.75" customHeight="1">
      <c r="A105" s="29"/>
      <c r="B105" s="29"/>
      <c r="C105" s="29"/>
    </row>
    <row r="106" spans="1:6" ht="15.75" customHeight="1">
      <c r="A106" s="29"/>
      <c r="B106" s="29"/>
      <c r="C106" s="29"/>
    </row>
    <row r="107" spans="1:6" ht="15.75" customHeight="1">
      <c r="A107" s="29"/>
      <c r="B107" s="29"/>
      <c r="C107" s="29"/>
    </row>
    <row r="108" spans="1:6" ht="15.75" customHeight="1">
      <c r="A108" s="29"/>
      <c r="B108" s="29"/>
      <c r="C108" s="29"/>
    </row>
    <row r="109" spans="1:6" ht="15.75" customHeight="1">
      <c r="A109" s="29"/>
      <c r="B109" s="29"/>
      <c r="C109" s="29"/>
    </row>
    <row r="110" spans="1:6" ht="15.75" customHeight="1">
      <c r="A110" s="29"/>
      <c r="B110" s="29"/>
      <c r="C110" s="29"/>
    </row>
    <row r="111" spans="1:6" ht="15.75" customHeight="1"/>
    <row r="112" spans="1:6"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row r="1006" ht="15.75" customHeight="1"/>
    <row r="1007" ht="15.75" customHeight="1"/>
    <row r="1008" ht="15.75" customHeight="1"/>
    <row r="1009" ht="15.75" customHeight="1"/>
    <row r="1010" ht="15.75" customHeight="1"/>
    <row r="1011" ht="15.75" customHeight="1"/>
    <row r="1012" ht="15.75" customHeight="1"/>
    <row r="1013" ht="15.75" customHeight="1"/>
    <row r="1014" ht="15.75" customHeight="1"/>
    <row r="1015" ht="15.75" customHeight="1"/>
    <row r="1016" ht="15.75" customHeight="1"/>
    <row r="1017" ht="15.75" customHeight="1"/>
    <row r="1018" ht="15.75" customHeight="1"/>
    <row r="1019" ht="15.75" customHeight="1"/>
    <row r="1020" ht="15.75" customHeight="1"/>
    <row r="1021" ht="15.75" customHeight="1"/>
    <row r="1022" ht="15.75" customHeight="1"/>
    <row r="1023" ht="15.75" customHeight="1"/>
    <row r="1024" ht="15.75" customHeight="1"/>
    <row r="1025" ht="15.75" customHeight="1"/>
    <row r="1026" ht="15.75" customHeight="1"/>
    <row r="1027" ht="15.75" customHeight="1"/>
    <row r="1028" ht="15.75" customHeight="1"/>
    <row r="1029" ht="15.75" customHeight="1"/>
    <row r="1030" ht="15.75" customHeight="1"/>
    <row r="1031" ht="15.75" customHeight="1"/>
    <row r="1032" ht="15.75" customHeight="1"/>
    <row r="1033" ht="15.75" customHeight="1"/>
    <row r="1034" ht="15.75" customHeight="1"/>
    <row r="1035" ht="15.75" customHeight="1"/>
    <row r="1036" ht="15.75" customHeight="1"/>
    <row r="1037" ht="15.75" customHeight="1"/>
    <row r="1038" ht="15.75" customHeight="1"/>
    <row r="1039" ht="15.75" customHeight="1"/>
    <row r="1040" ht="15.75" customHeight="1"/>
    <row r="1041" ht="15.75" customHeight="1"/>
    <row r="1042" ht="15.75" customHeight="1"/>
    <row r="1043" ht="15.75" customHeight="1"/>
    <row r="1044" ht="15.75" customHeight="1"/>
    <row r="1045" ht="15.75" customHeight="1"/>
    <row r="1046" ht="15.75" customHeight="1"/>
    <row r="1047" ht="15.75" customHeight="1"/>
    <row r="1048" ht="15.75" customHeight="1"/>
    <row r="1049" ht="15.75" customHeight="1"/>
    <row r="1050" ht="15.75" customHeight="1"/>
    <row r="1051" ht="15.75" customHeight="1"/>
    <row r="1052" ht="15.75" customHeight="1"/>
    <row r="1053" ht="15.75" customHeight="1"/>
    <row r="1054" ht="15.75" customHeight="1"/>
    <row r="1055" ht="15.75" customHeight="1"/>
    <row r="1056" ht="15.75" customHeight="1"/>
    <row r="1057" ht="15.75" customHeight="1"/>
    <row r="1058" ht="15.75" customHeight="1"/>
    <row r="1059" ht="15.75" customHeight="1"/>
    <row r="1060" ht="15.75" customHeight="1"/>
    <row r="1061" ht="15.75" customHeight="1"/>
    <row r="1062" ht="15.75" customHeight="1"/>
    <row r="1063" ht="15.75" customHeight="1"/>
    <row r="1064" ht="15.75" customHeight="1"/>
    <row r="1065" ht="15.75" customHeight="1"/>
    <row r="1066" ht="15.75" customHeight="1"/>
    <row r="1067" ht="15.75" customHeight="1"/>
    <row r="1068" ht="15.75" customHeight="1"/>
    <row r="1069" ht="15.75" customHeight="1"/>
    <row r="1070" ht="15.75" customHeight="1"/>
    <row r="1071" ht="15.75" customHeight="1"/>
    <row r="1072" ht="15.75" customHeight="1"/>
    <row r="1073" ht="15.75" customHeight="1"/>
    <row r="1074" ht="15.75" customHeight="1"/>
    <row r="1075" ht="15.75" customHeight="1"/>
    <row r="1076" ht="15.75" customHeight="1"/>
    <row r="1077" ht="15.75" customHeight="1"/>
    <row r="1078" ht="15.75" customHeight="1"/>
    <row r="1079" ht="15.75" customHeight="1"/>
    <row r="1080" ht="15.75" customHeight="1"/>
    <row r="1081" ht="15.75" customHeight="1"/>
    <row r="1082" ht="15.75" customHeight="1"/>
    <row r="1083" ht="15.75" customHeight="1"/>
    <row r="1084" ht="15.75" customHeight="1"/>
    <row r="1085" ht="15.75" customHeight="1"/>
    <row r="1086" ht="15.75" customHeight="1"/>
    <row r="1087" ht="15.75" customHeight="1"/>
    <row r="1088" ht="15.75" customHeight="1"/>
    <row r="1089" ht="15.75" customHeight="1"/>
    <row r="1090" ht="15.75" customHeight="1"/>
    <row r="1091" ht="15.75" customHeight="1"/>
    <row r="1092" ht="15.75" customHeight="1"/>
    <row r="1093" ht="15.75" customHeight="1"/>
    <row r="1094" ht="15.75" customHeight="1"/>
    <row r="1095" ht="15.75" customHeight="1"/>
    <row r="1096" ht="15.75" customHeight="1"/>
    <row r="1097" ht="15.75" customHeight="1"/>
    <row r="1098" ht="15.75" customHeight="1"/>
    <row r="1099" ht="15.75" customHeight="1"/>
    <row r="1100" ht="15.75" customHeight="1"/>
    <row r="1101" ht="15.75" customHeight="1"/>
    <row r="1102" ht="15.75" customHeight="1"/>
    <row r="1103" ht="15.75" customHeight="1"/>
    <row r="1104" ht="15.75" customHeight="1"/>
    <row r="1105" ht="15.75" customHeight="1"/>
    <row r="1106" ht="15.75" customHeight="1"/>
    <row r="1107" ht="15.75" customHeight="1"/>
    <row r="1108" ht="15.75" customHeight="1"/>
    <row r="1109" ht="15.75" customHeight="1"/>
    <row r="1110" ht="15.75" customHeight="1"/>
    <row r="1111" ht="15.75" customHeight="1"/>
    <row r="1112" ht="15.75" customHeight="1"/>
    <row r="1113" ht="15.75" customHeight="1"/>
    <row r="1114" ht="15.75" customHeight="1"/>
    <row r="1115" ht="15.75" customHeight="1"/>
    <row r="1116" ht="15.75" customHeight="1"/>
    <row r="1117" ht="15.75" customHeight="1"/>
    <row r="1118" ht="15.75" customHeight="1"/>
    <row r="1119" ht="15.75" customHeight="1"/>
    <row r="1120" ht="15.75" customHeight="1"/>
    <row r="1121" ht="15.75" customHeight="1"/>
    <row r="1122" ht="15.75" customHeight="1"/>
    <row r="1123" ht="15.75" customHeight="1"/>
    <row r="1124" ht="15.75" customHeight="1"/>
    <row r="1125" ht="15.75" customHeight="1"/>
    <row r="1126" ht="15.75" customHeight="1"/>
    <row r="1127" ht="15.75" customHeight="1"/>
    <row r="1128" ht="15.75" customHeight="1"/>
    <row r="1129" ht="15.75" customHeight="1"/>
    <row r="1130" ht="15.75" customHeight="1"/>
    <row r="1131" ht="15.75" customHeight="1"/>
    <row r="1132" ht="15.75" customHeight="1"/>
    <row r="1133" ht="15.75" customHeight="1"/>
    <row r="1134" ht="15.75" customHeight="1"/>
    <row r="1135" ht="15.75" customHeight="1"/>
    <row r="1136" ht="15.75" customHeight="1"/>
    <row r="1137" ht="15.75" customHeight="1"/>
    <row r="1138" ht="15.75" customHeight="1"/>
    <row r="1139" ht="15.75" customHeight="1"/>
    <row r="1140" ht="15.75" customHeight="1"/>
    <row r="1141" ht="15.75" customHeight="1"/>
    <row r="1142" ht="15.75" customHeight="1"/>
    <row r="1143" ht="15.75" customHeight="1"/>
    <row r="1144" ht="15.75" customHeight="1"/>
    <row r="1145" ht="15.75" customHeight="1"/>
    <row r="1146" ht="15.75" customHeight="1"/>
    <row r="1147" ht="15.75" customHeight="1"/>
    <row r="1148" ht="15.75" customHeight="1"/>
    <row r="1149" ht="15.75" customHeight="1"/>
    <row r="1150" ht="15.75" customHeight="1"/>
    <row r="1151" ht="15.75" customHeight="1"/>
    <row r="1152" ht="15.75" customHeight="1"/>
    <row r="1153" ht="15.75" customHeight="1"/>
    <row r="1154" ht="15.75" customHeight="1"/>
    <row r="1155" ht="15.75" customHeight="1"/>
    <row r="1156" ht="15.75" customHeight="1"/>
    <row r="1157" ht="15.75" customHeight="1"/>
    <row r="1158" ht="15.75" customHeight="1"/>
    <row r="1159" ht="15.75" customHeight="1"/>
    <row r="1160" ht="15.75" customHeight="1"/>
    <row r="1161" ht="15.75" customHeight="1"/>
    <row r="1162" ht="15.75" customHeight="1"/>
    <row r="1163" ht="15.75" customHeight="1"/>
    <row r="1164" ht="15.75" customHeight="1"/>
    <row r="1165" ht="15.75" customHeight="1"/>
    <row r="1166" ht="15.75" customHeight="1"/>
    <row r="1167" ht="15.75" customHeight="1"/>
    <row r="1168" ht="15.75" customHeight="1"/>
    <row r="1169" ht="15.75" customHeight="1"/>
    <row r="1170" ht="15.75" customHeight="1"/>
    <row r="1171" ht="15.75" customHeight="1"/>
    <row r="1172" ht="15.75" customHeight="1"/>
    <row r="1173" ht="15.75" customHeight="1"/>
    <row r="1174" ht="15.75" customHeight="1"/>
    <row r="1175" ht="15.75" customHeight="1"/>
    <row r="1176" ht="15.75" customHeight="1"/>
    <row r="1177" ht="15.75" customHeight="1"/>
    <row r="1178" ht="15.75" customHeight="1"/>
    <row r="1179" ht="15.75" customHeight="1"/>
    <row r="1180" ht="15.75" customHeight="1"/>
    <row r="1181" ht="15.75" customHeight="1"/>
    <row r="1182" ht="15.75" customHeight="1"/>
    <row r="1183" ht="15.75" customHeight="1"/>
    <row r="1184" ht="15.75" customHeight="1"/>
    <row r="1185" ht="15.75" customHeight="1"/>
    <row r="1186" ht="15.75" customHeight="1"/>
    <row r="1187" ht="15.75" customHeight="1"/>
    <row r="1188" ht="15.75" customHeight="1"/>
    <row r="1189" ht="15.75" customHeight="1"/>
    <row r="1190" ht="15.75" customHeight="1"/>
    <row r="1191" ht="15.75" customHeight="1"/>
    <row r="1192" ht="15.75" customHeight="1"/>
    <row r="1193" ht="15.75" customHeight="1"/>
    <row r="1194" ht="15.75" customHeight="1"/>
    <row r="1195" ht="15.75" customHeight="1"/>
    <row r="1196" ht="15.75" customHeight="1"/>
    <row r="1197" ht="15.75" customHeight="1"/>
    <row r="1198" ht="15.75" customHeight="1"/>
    <row r="1199" ht="15.75" customHeight="1"/>
    <row r="1200" ht="15.75" customHeight="1"/>
    <row r="1201" ht="15.75" customHeight="1"/>
    <row r="1202" ht="15.75" customHeight="1"/>
    <row r="1203" ht="15.75" customHeight="1"/>
    <row r="1204" ht="15.75" customHeight="1"/>
    <row r="1205" ht="15.75" customHeight="1"/>
    <row r="1206" ht="15.75" customHeight="1"/>
    <row r="1207" ht="15.75" customHeight="1"/>
    <row r="1208" ht="15.75" customHeight="1"/>
    <row r="1209" ht="15.75" customHeight="1"/>
    <row r="1210" ht="15.75" customHeight="1"/>
    <row r="1211" ht="15.75" customHeight="1"/>
    <row r="1212" ht="15.75" customHeight="1"/>
    <row r="1213" ht="15.75" customHeight="1"/>
    <row r="1214" ht="15.75" customHeight="1"/>
    <row r="1215" ht="15.75" customHeight="1"/>
    <row r="1216" ht="15.75" customHeight="1"/>
    <row r="1217" ht="15.75" customHeight="1"/>
    <row r="1218" ht="15.75" customHeight="1"/>
    <row r="1219" ht="15.75" customHeight="1"/>
    <row r="1220" ht="15.75" customHeight="1"/>
    <row r="1221" ht="15.75" customHeight="1"/>
    <row r="1222" ht="15.75" customHeight="1"/>
    <row r="1223" ht="15.75" customHeight="1"/>
    <row r="1224" ht="15.75" customHeight="1"/>
    <row r="1225" ht="15.75" customHeight="1"/>
    <row r="1226" ht="15.75" customHeight="1"/>
    <row r="1227" ht="15.75" customHeight="1"/>
    <row r="1228" ht="15.75" customHeight="1"/>
    <row r="1229" ht="15.75" customHeight="1"/>
    <row r="1230" ht="15.75" customHeight="1"/>
    <row r="1231" ht="15.75" customHeight="1"/>
    <row r="1232" ht="15.75" customHeight="1"/>
    <row r="1233" ht="15.75" customHeight="1"/>
    <row r="1234" ht="15.75" customHeight="1"/>
    <row r="1235" ht="15.75" customHeight="1"/>
    <row r="1236" ht="15.75" customHeight="1"/>
    <row r="1237" ht="15.75" customHeight="1"/>
    <row r="1238" ht="15.75" customHeight="1"/>
    <row r="1239" ht="15.75" customHeight="1"/>
    <row r="1240" ht="15.75" customHeight="1"/>
    <row r="1241" ht="15.75" customHeight="1"/>
    <row r="1242" ht="15.75" customHeight="1"/>
    <row r="1243" ht="15.75" customHeight="1"/>
    <row r="1244" ht="15.75" customHeight="1"/>
    <row r="1245" ht="15.75" customHeight="1"/>
    <row r="1246" ht="15.75" customHeight="1"/>
    <row r="1247" ht="15.75" customHeight="1"/>
    <row r="1248" ht="15.75" customHeight="1"/>
    <row r="1249" ht="15.75" customHeight="1"/>
    <row r="1250" ht="15.75" customHeight="1"/>
    <row r="1251" ht="15.75" customHeight="1"/>
    <row r="1252" ht="15.75" customHeight="1"/>
    <row r="1253" ht="15.75" customHeight="1"/>
    <row r="1254" ht="15.75" customHeight="1"/>
    <row r="1255" ht="15.75" customHeight="1"/>
    <row r="1256" ht="15.75" customHeight="1"/>
    <row r="1257" ht="15.75" customHeight="1"/>
    <row r="1258" ht="15.75" customHeight="1"/>
    <row r="1259" ht="15.75" customHeight="1"/>
    <row r="1260" ht="15.75" customHeight="1"/>
    <row r="1261" ht="15.75" customHeight="1"/>
    <row r="1262" ht="15.75" customHeight="1"/>
    <row r="1263" ht="15.75" customHeight="1"/>
    <row r="1264" ht="15.75" customHeight="1"/>
    <row r="1265" ht="15.75" customHeight="1"/>
    <row r="1266" ht="15.75" customHeight="1"/>
    <row r="1267" ht="15.75" customHeight="1"/>
    <row r="1268" ht="15.75" customHeight="1"/>
    <row r="1269" ht="15.75" customHeight="1"/>
    <row r="1270" ht="15.75" customHeight="1"/>
    <row r="1271" ht="15.75" customHeight="1"/>
    <row r="1272" ht="15.75" customHeight="1"/>
    <row r="1273" ht="15.75" customHeight="1"/>
    <row r="1274" ht="15.75" customHeight="1"/>
    <row r="1275" ht="15.75" customHeight="1"/>
    <row r="1276" ht="15.75" customHeight="1"/>
    <row r="1277" ht="15.75" customHeight="1"/>
    <row r="1278" ht="15.75" customHeight="1"/>
    <row r="1279" ht="15.75" customHeight="1"/>
    <row r="1280" ht="15.75" customHeight="1"/>
    <row r="1281" ht="15.75" customHeight="1"/>
    <row r="1282" ht="15.75" customHeight="1"/>
    <row r="1283" ht="15.75" customHeight="1"/>
    <row r="1284" ht="15.75" customHeight="1"/>
    <row r="1285" ht="15.75" customHeight="1"/>
    <row r="1286" ht="15.75" customHeight="1"/>
    <row r="1287" ht="15.75" customHeight="1"/>
    <row r="1288" ht="15.75" customHeight="1"/>
    <row r="1289" ht="15.75" customHeight="1"/>
    <row r="1290" ht="15.75" customHeight="1"/>
    <row r="1291" ht="15.75" customHeight="1"/>
    <row r="1292" ht="15.75" customHeight="1"/>
    <row r="1293" ht="15.75" customHeight="1"/>
    <row r="1294" ht="15.75" customHeight="1"/>
    <row r="1295" ht="15.75" customHeight="1"/>
    <row r="1296" ht="15.75" customHeight="1"/>
    <row r="1297" ht="15.75" customHeight="1"/>
    <row r="1298" ht="15.75" customHeight="1"/>
    <row r="1299" ht="15.75" customHeight="1"/>
    <row r="1300" ht="15.75" customHeight="1"/>
    <row r="1301" ht="15.75" customHeight="1"/>
    <row r="1302" ht="15.75" customHeight="1"/>
    <row r="1303" ht="15.75" customHeight="1"/>
    <row r="1304" ht="15.75" customHeight="1"/>
    <row r="1305" ht="15.75" customHeight="1"/>
    <row r="1306" ht="15.75" customHeight="1"/>
    <row r="1307" ht="15.75" customHeight="1"/>
    <row r="1308" ht="15.75" customHeight="1"/>
    <row r="1309" ht="15.75" customHeight="1"/>
    <row r="1310" ht="15.75" customHeight="1"/>
    <row r="1311" ht="15.75" customHeight="1"/>
    <row r="1312" ht="15.75" customHeight="1"/>
    <row r="1313" ht="15.75" customHeight="1"/>
    <row r="1314" ht="15.75" customHeight="1"/>
    <row r="1315" ht="15.75" customHeight="1"/>
    <row r="1316" ht="15.75" customHeight="1"/>
    <row r="1317" ht="15.75" customHeight="1"/>
    <row r="1318" ht="15.75" customHeight="1"/>
    <row r="1319" ht="15.75" customHeight="1"/>
    <row r="1320" ht="15.75" customHeight="1"/>
    <row r="1321" ht="15.75" customHeight="1"/>
    <row r="1322" ht="15.75" customHeight="1"/>
    <row r="1323" ht="15.75" customHeight="1"/>
    <row r="1324" ht="15.75" customHeight="1"/>
    <row r="1325" ht="15.75" customHeight="1"/>
    <row r="1326" ht="15.75" customHeight="1"/>
    <row r="1327" ht="15.75" customHeight="1"/>
    <row r="1328" ht="15.75" customHeight="1"/>
    <row r="1329" ht="15.75" customHeight="1"/>
    <row r="1330" ht="15.75" customHeight="1"/>
    <row r="1331" ht="15.75" customHeight="1"/>
    <row r="1332" ht="15.75" customHeight="1"/>
    <row r="1333" ht="15.75" customHeight="1"/>
    <row r="1334" ht="15.75" customHeight="1"/>
    <row r="1335" ht="15.75" customHeight="1"/>
    <row r="1336" ht="15.75" customHeight="1"/>
    <row r="1337" ht="15.75" customHeight="1"/>
    <row r="1338" ht="15.75" customHeight="1"/>
    <row r="1339" ht="15.75" customHeight="1"/>
    <row r="1340" ht="15.75" customHeight="1"/>
    <row r="1341" ht="15.75" customHeight="1"/>
    <row r="1342" ht="15.75" customHeight="1"/>
    <row r="1343" ht="15.75" customHeight="1"/>
    <row r="1344" ht="15.75" customHeight="1"/>
    <row r="1345" ht="15.75" customHeight="1"/>
    <row r="1346" ht="15.75" customHeight="1"/>
    <row r="1347" ht="15.75" customHeight="1"/>
    <row r="1348" ht="15.75" customHeight="1"/>
    <row r="1349" ht="15.75" customHeight="1"/>
    <row r="1350" ht="15.75" customHeight="1"/>
    <row r="1351" ht="15.75" customHeight="1"/>
    <row r="1352" ht="15.75" customHeight="1"/>
    <row r="1353" ht="15.75" customHeight="1"/>
    <row r="1354" ht="15.75" customHeight="1"/>
    <row r="1355" ht="15.75" customHeight="1"/>
    <row r="1356" ht="15.75" customHeight="1"/>
    <row r="1357" ht="15.75" customHeight="1"/>
    <row r="1358" ht="15.75" customHeight="1"/>
    <row r="1359" ht="15.75" customHeight="1"/>
    <row r="1360" ht="15.75" customHeight="1"/>
    <row r="1361" ht="15.75" customHeight="1"/>
    <row r="1362" ht="15.75" customHeight="1"/>
    <row r="1363" ht="15.75" customHeight="1"/>
    <row r="1364" ht="15.75" customHeight="1"/>
    <row r="1365" ht="15.75" customHeight="1"/>
    <row r="1366" ht="15.75" customHeight="1"/>
    <row r="1367" ht="15.75" customHeight="1"/>
    <row r="1368" ht="15.75" customHeight="1"/>
    <row r="1369" ht="15.75" customHeight="1"/>
    <row r="1370" ht="15.75" customHeight="1"/>
    <row r="1371" ht="15.75" customHeight="1"/>
    <row r="1372" ht="15.75" customHeight="1"/>
    <row r="1373" ht="15.75" customHeight="1"/>
    <row r="1374" ht="15.75" customHeight="1"/>
    <row r="1375" ht="15.75" customHeight="1"/>
    <row r="1376" ht="15.75" customHeight="1"/>
    <row r="1377" ht="15.75" customHeight="1"/>
    <row r="1378" ht="15.75" customHeight="1"/>
    <row r="1379" ht="15.75" customHeight="1"/>
    <row r="1380" ht="15.75" customHeight="1"/>
    <row r="1381" ht="15.75" customHeight="1"/>
    <row r="1382" ht="15.75" customHeight="1"/>
    <row r="1383" ht="15.75" customHeight="1"/>
    <row r="1384" ht="15.75" customHeight="1"/>
    <row r="1385" ht="15.75" customHeight="1"/>
    <row r="1386" ht="15.75" customHeight="1"/>
    <row r="1387" ht="15.75" customHeight="1"/>
    <row r="1388" ht="15.75" customHeight="1"/>
    <row r="1389" ht="15.75" customHeight="1"/>
    <row r="1390" ht="15.75" customHeight="1"/>
    <row r="1391" ht="15.75" customHeight="1"/>
    <row r="1392" ht="15.75" customHeight="1"/>
    <row r="1393" ht="15.75" customHeight="1"/>
    <row r="1394" ht="15.75" customHeight="1"/>
    <row r="1395" ht="15.75" customHeight="1"/>
    <row r="1396" ht="15.75" customHeight="1"/>
    <row r="1397" ht="15.75" customHeight="1"/>
    <row r="1398" ht="15.75" customHeight="1"/>
    <row r="1399" ht="15.75" customHeight="1"/>
    <row r="1400" ht="15.75" customHeight="1"/>
    <row r="1401" ht="15.75" customHeight="1"/>
    <row r="1402" ht="15.75" customHeight="1"/>
    <row r="1403" ht="15.75" customHeight="1"/>
    <row r="1404" ht="15.75" customHeight="1"/>
    <row r="1405" ht="15.75" customHeight="1"/>
    <row r="1406" ht="15.75" customHeight="1"/>
    <row r="1407" ht="15.75" customHeight="1"/>
    <row r="1408" ht="15.75" customHeight="1"/>
    <row r="1409" ht="15.75" customHeight="1"/>
    <row r="1410" ht="15.75" customHeight="1"/>
    <row r="1411" ht="15.75" customHeight="1"/>
    <row r="1412" ht="15.75" customHeight="1"/>
    <row r="1413" ht="15.75" customHeight="1"/>
    <row r="1414" ht="15.75" customHeight="1"/>
    <row r="1415" ht="15.75" customHeight="1"/>
    <row r="1416" ht="15.75" customHeight="1"/>
    <row r="1417" ht="15.75" customHeight="1"/>
    <row r="1418" ht="15.75" customHeight="1"/>
    <row r="1419" ht="15.75" customHeight="1"/>
    <row r="1420" ht="15.75" customHeight="1"/>
    <row r="1421" ht="15.75" customHeight="1"/>
    <row r="1422" ht="15.75" customHeight="1"/>
    <row r="1423" ht="15.75" customHeight="1"/>
    <row r="1424" ht="15.75" customHeight="1"/>
    <row r="1425" ht="15.75" customHeight="1"/>
    <row r="1426" ht="15.75" customHeight="1"/>
    <row r="1427" ht="15.75" customHeight="1"/>
    <row r="1428" ht="15.75" customHeight="1"/>
    <row r="1429" ht="15.75" customHeight="1"/>
    <row r="1430" ht="15.75" customHeight="1"/>
    <row r="1431" ht="15.75" customHeight="1"/>
    <row r="1432" ht="15.75" customHeight="1"/>
    <row r="1433" ht="15.75" customHeight="1"/>
    <row r="1434" ht="15.75" customHeight="1"/>
    <row r="1435" ht="15.75" customHeight="1"/>
    <row r="1436" ht="15.75" customHeight="1"/>
    <row r="1437" ht="15.75" customHeight="1"/>
    <row r="1438" ht="15.75" customHeight="1"/>
    <row r="1439" ht="15.75" customHeight="1"/>
    <row r="1440" ht="15.75" customHeight="1"/>
    <row r="1441" ht="15.75" customHeight="1"/>
    <row r="1442" ht="15.75" customHeight="1"/>
    <row r="1443" ht="15.75" customHeight="1"/>
    <row r="1444" ht="15.75" customHeight="1"/>
    <row r="1445" ht="15.75" customHeight="1"/>
    <row r="1446" ht="15.75" customHeight="1"/>
    <row r="1447" ht="15.75" customHeight="1"/>
    <row r="1448" ht="15.75" customHeight="1"/>
    <row r="1449" ht="15.75" customHeight="1"/>
    <row r="1450" ht="15.75" customHeight="1"/>
    <row r="1451" ht="15.75" customHeight="1"/>
    <row r="1452" ht="15.75" customHeight="1"/>
    <row r="1453" ht="15.75" customHeight="1"/>
    <row r="1454" ht="15.75" customHeight="1"/>
    <row r="1455" ht="15.75" customHeight="1"/>
    <row r="1456" ht="15.75" customHeight="1"/>
    <row r="1457" ht="15.75" customHeight="1"/>
    <row r="1458" ht="15.75" customHeight="1"/>
    <row r="1459" ht="15.75" customHeight="1"/>
    <row r="1460" ht="15.75" customHeight="1"/>
    <row r="1461" ht="15.75" customHeight="1"/>
    <row r="1462" ht="15.75" customHeight="1"/>
    <row r="1463" ht="15.75" customHeight="1"/>
    <row r="1464" ht="15.75" customHeight="1"/>
    <row r="1465" ht="15.75" customHeight="1"/>
    <row r="1466" ht="15.75" customHeight="1"/>
    <row r="1467" ht="15.75" customHeight="1"/>
    <row r="1468" ht="15.75" customHeight="1"/>
    <row r="1469" ht="15.75" customHeight="1"/>
    <row r="1470" ht="15.75" customHeight="1"/>
    <row r="1471" ht="15.75" customHeight="1"/>
    <row r="1472" ht="15.75" customHeight="1"/>
    <row r="1473" ht="15.75" customHeight="1"/>
    <row r="1474" ht="15.75" customHeight="1"/>
    <row r="1475" ht="15.75" customHeight="1"/>
    <row r="1476" ht="15.75" customHeight="1"/>
    <row r="1477" ht="15.75" customHeight="1"/>
    <row r="1478" ht="15.75" customHeight="1"/>
    <row r="1479" ht="15.75" customHeight="1"/>
    <row r="1480" ht="15.75" customHeight="1"/>
    <row r="1481" ht="15.75" customHeight="1"/>
    <row r="1482" ht="15.75" customHeight="1"/>
    <row r="1483" ht="15.75" customHeight="1"/>
    <row r="1484" ht="15.75" customHeight="1"/>
    <row r="1485" ht="15.75" customHeight="1"/>
    <row r="1486" ht="15.75" customHeight="1"/>
    <row r="1487" ht="15.75" customHeight="1"/>
    <row r="1488" ht="15.75" customHeight="1"/>
    <row r="1489" ht="15.75" customHeight="1"/>
    <row r="1490" ht="15.75" customHeight="1"/>
    <row r="1491" ht="15.75" customHeight="1"/>
    <row r="1492" ht="15.75" customHeight="1"/>
    <row r="1493" ht="15.75" customHeight="1"/>
    <row r="1494" ht="15.75" customHeight="1"/>
    <row r="1495" ht="15.75" customHeight="1"/>
    <row r="1496" ht="15.75" customHeight="1"/>
    <row r="1497" ht="15.75" customHeight="1"/>
    <row r="1498" ht="15.75" customHeight="1"/>
    <row r="1499" ht="15.75" customHeight="1"/>
    <row r="1500" ht="15.75" customHeight="1"/>
    <row r="1501" ht="15.75" customHeight="1"/>
    <row r="1502" ht="15.75" customHeight="1"/>
    <row r="1503" ht="15.75" customHeight="1"/>
    <row r="1504" ht="15.75" customHeight="1"/>
    <row r="1505" ht="15.75" customHeight="1"/>
    <row r="1506" ht="15.75" customHeight="1"/>
    <row r="1507" ht="15.75" customHeight="1"/>
    <row r="1508" ht="15.75" customHeight="1"/>
    <row r="1509" ht="15.75" customHeight="1"/>
    <row r="1510" ht="15.75" customHeight="1"/>
    <row r="1511" ht="15.75" customHeight="1"/>
    <row r="1512" ht="15.75" customHeight="1"/>
    <row r="1513" ht="15.75" customHeight="1"/>
    <row r="1514" ht="15.75" customHeight="1"/>
    <row r="1515" ht="15.75" customHeight="1"/>
    <row r="1516" ht="15.75" customHeight="1"/>
    <row r="1517" ht="15.75" customHeight="1"/>
    <row r="1518" ht="15.75" customHeight="1"/>
    <row r="1519" ht="15.75" customHeight="1"/>
    <row r="1520" ht="15.75" customHeight="1"/>
    <row r="1521" ht="15.75" customHeight="1"/>
    <row r="1522" ht="15.75" customHeight="1"/>
    <row r="1523" ht="15.75" customHeight="1"/>
    <row r="1524" ht="15.75" customHeight="1"/>
    <row r="1525" ht="15.75" customHeight="1"/>
    <row r="1526" ht="15.75" customHeight="1"/>
    <row r="1527" ht="15.75" customHeight="1"/>
    <row r="1528" ht="15.75" customHeight="1"/>
    <row r="1529" ht="15.75" customHeight="1"/>
    <row r="1530" ht="15.75" customHeight="1"/>
    <row r="1531" ht="15.75" customHeight="1"/>
    <row r="1532" ht="15.75" customHeight="1"/>
    <row r="1533" ht="15.75" customHeight="1"/>
    <row r="1534" ht="15.75" customHeight="1"/>
    <row r="1535" ht="15.75" customHeight="1"/>
    <row r="1536" ht="15.75" customHeight="1"/>
    <row r="1537" ht="15.75" customHeight="1"/>
    <row r="1538" ht="15.75" customHeight="1"/>
    <row r="1539" ht="15.75" customHeight="1"/>
    <row r="1540" ht="15.75" customHeight="1"/>
    <row r="1541" ht="15.75" customHeight="1"/>
    <row r="1542" ht="15.75" customHeight="1"/>
    <row r="1543" ht="15.75" customHeight="1"/>
    <row r="1544" ht="15.75" customHeight="1"/>
    <row r="1545" ht="15.75" customHeight="1"/>
    <row r="1546" ht="15.75" customHeight="1"/>
    <row r="1547" ht="15.75" customHeight="1"/>
    <row r="1548" ht="15.75" customHeight="1"/>
    <row r="1549" ht="15.75" customHeight="1"/>
    <row r="1550" ht="15.75" customHeight="1"/>
    <row r="1551" ht="15.75" customHeight="1"/>
    <row r="1552" ht="15.75" customHeight="1"/>
    <row r="1553" ht="15.75" customHeight="1"/>
    <row r="1554" ht="15.75" customHeight="1"/>
    <row r="1555" ht="15.75" customHeight="1"/>
    <row r="1556" ht="15.75" customHeight="1"/>
    <row r="1557" ht="15.75" customHeight="1"/>
    <row r="1558" ht="15.75" customHeight="1"/>
    <row r="1559" ht="15.75" customHeight="1"/>
    <row r="1560" ht="15.75" customHeight="1"/>
    <row r="1561" ht="15.75" customHeight="1"/>
    <row r="1562" ht="15.75" customHeight="1"/>
    <row r="1563" ht="15.75" customHeight="1"/>
    <row r="1564" ht="15.75" customHeight="1"/>
    <row r="1565" ht="15.75" customHeight="1"/>
    <row r="1566" ht="15.75" customHeight="1"/>
    <row r="1567" ht="15.75" customHeight="1"/>
    <row r="1568" ht="15.75" customHeight="1"/>
    <row r="1569" ht="15.75" customHeight="1"/>
    <row r="1570" ht="15.75" customHeight="1"/>
    <row r="1571" ht="15.75" customHeight="1"/>
    <row r="1572" ht="15.75" customHeight="1"/>
    <row r="1573" ht="15.75" customHeight="1"/>
    <row r="1574" ht="15.75" customHeight="1"/>
    <row r="1575" ht="15.75" customHeight="1"/>
    <row r="1576" ht="15.75" customHeight="1"/>
    <row r="1577" ht="15.75" customHeight="1"/>
    <row r="1578" ht="15.75" customHeight="1"/>
    <row r="1579" ht="15.75" customHeight="1"/>
    <row r="1580" ht="15.75" customHeight="1"/>
    <row r="1581" ht="15.75" customHeight="1"/>
    <row r="1582" ht="15.75" customHeight="1"/>
    <row r="1583" ht="15.75" customHeight="1"/>
    <row r="1584" ht="15.75" customHeight="1"/>
    <row r="1585" ht="15.75" customHeight="1"/>
    <row r="1586" ht="15.75" customHeight="1"/>
    <row r="1587" ht="15.75" customHeight="1"/>
    <row r="1588" ht="15.75" customHeight="1"/>
    <row r="1589" ht="15.75" customHeight="1"/>
    <row r="1590" ht="15.75" customHeight="1"/>
    <row r="1591" ht="15.75" customHeight="1"/>
    <row r="1592" ht="15.75" customHeight="1"/>
    <row r="1593" ht="15.75" customHeight="1"/>
    <row r="1594" ht="15.75" customHeight="1"/>
    <row r="1595" ht="15.75" customHeight="1"/>
    <row r="1596" ht="15.75" customHeight="1"/>
    <row r="1597" ht="15.75" customHeight="1"/>
    <row r="1598" ht="15.75" customHeight="1"/>
    <row r="1599" ht="15.75" customHeight="1"/>
    <row r="1600" ht="15.75" customHeight="1"/>
    <row r="1601" ht="15.75" customHeight="1"/>
    <row r="1602" ht="15.75" customHeight="1"/>
    <row r="1603" ht="15.75" customHeight="1"/>
    <row r="1604" ht="15.75" customHeight="1"/>
    <row r="1605" ht="15.75" customHeight="1"/>
    <row r="1606" ht="15.75" customHeight="1"/>
    <row r="1607" ht="15.75" customHeight="1"/>
    <row r="1608" ht="15.75" customHeight="1"/>
    <row r="1609" ht="15.75" customHeight="1"/>
    <row r="1610" ht="15.75" customHeight="1"/>
    <row r="1611" ht="15.75" customHeight="1"/>
    <row r="1612" ht="15.75" customHeight="1"/>
    <row r="1613" ht="15.75" customHeight="1"/>
    <row r="1614" ht="15.75" customHeight="1"/>
    <row r="1615" ht="15.75" customHeight="1"/>
    <row r="1616" ht="15.75" customHeight="1"/>
    <row r="1617" ht="15.75" customHeight="1"/>
    <row r="1618" ht="15.75" customHeight="1"/>
    <row r="1619" ht="15.75" customHeight="1"/>
    <row r="1620" ht="15.75" customHeight="1"/>
    <row r="1621" ht="15.75" customHeight="1"/>
    <row r="1622" ht="15.75" customHeight="1"/>
    <row r="1623" ht="15.75" customHeight="1"/>
    <row r="1624" ht="15.75" customHeight="1"/>
    <row r="1625" ht="15.75" customHeight="1"/>
    <row r="1626" ht="15.75" customHeight="1"/>
    <row r="1627" ht="15.75" customHeight="1"/>
    <row r="1628" ht="15.75" customHeight="1"/>
    <row r="1629" ht="15.75" customHeight="1"/>
    <row r="1630" ht="15.75" customHeight="1"/>
    <row r="1631" ht="15.75" customHeight="1"/>
    <row r="1632" ht="15.75" customHeight="1"/>
    <row r="1633" ht="15.75" customHeight="1"/>
    <row r="1634" ht="15.75" customHeight="1"/>
    <row r="1635" ht="15.75" customHeight="1"/>
    <row r="1636" ht="15.75" customHeight="1"/>
    <row r="1637" ht="15.75" customHeight="1"/>
    <row r="1638" ht="15.75" customHeight="1"/>
    <row r="1639" ht="15.75" customHeight="1"/>
    <row r="1640" ht="15.75" customHeight="1"/>
    <row r="1641" ht="15.75" customHeight="1"/>
    <row r="1642" ht="15.75" customHeight="1"/>
    <row r="1643" ht="15.75" customHeight="1"/>
    <row r="1644" ht="15.75" customHeight="1"/>
    <row r="1645" ht="15.75" customHeight="1"/>
    <row r="1646" ht="15.75" customHeight="1"/>
    <row r="1647" ht="15.75" customHeight="1"/>
    <row r="1648" ht="15.75" customHeight="1"/>
    <row r="1649" ht="15.75" customHeight="1"/>
    <row r="1650" ht="15.75" customHeight="1"/>
    <row r="1651" ht="15.75" customHeight="1"/>
    <row r="1652" ht="15.75" customHeight="1"/>
    <row r="1653" ht="15.75" customHeight="1"/>
    <row r="1654" ht="15.75" customHeight="1"/>
    <row r="1655" ht="15.75" customHeight="1"/>
    <row r="1656" ht="15.75" customHeight="1"/>
    <row r="1657" ht="15.75" customHeight="1"/>
    <row r="1658" ht="15.75" customHeight="1"/>
    <row r="1659" ht="15.75" customHeight="1"/>
    <row r="1660" ht="15.75" customHeight="1"/>
    <row r="1661" ht="15.75" customHeight="1"/>
    <row r="1662" ht="15.75" customHeight="1"/>
    <row r="1663" ht="15.75" customHeight="1"/>
    <row r="1664" ht="15.75" customHeight="1"/>
    <row r="1665" ht="15.75" customHeight="1"/>
    <row r="1666" ht="15.75" customHeight="1"/>
    <row r="1667" ht="15.75" customHeight="1"/>
    <row r="1668" ht="15.75" customHeight="1"/>
    <row r="1669" ht="15.75" customHeight="1"/>
    <row r="1670" ht="15.75" customHeight="1"/>
    <row r="1671" ht="15.75" customHeight="1"/>
    <row r="1672" ht="15.75" customHeight="1"/>
    <row r="1673" ht="15.75" customHeight="1"/>
    <row r="1674" ht="15.75" customHeight="1"/>
    <row r="1675" ht="15.75" customHeight="1"/>
    <row r="1676" ht="15.75" customHeight="1"/>
    <row r="1677" ht="15.75" customHeight="1"/>
    <row r="1678" ht="15.75" customHeight="1"/>
    <row r="1679" ht="15.75" customHeight="1"/>
    <row r="1680" ht="15.75" customHeight="1"/>
    <row r="1681" ht="15.75" customHeight="1"/>
    <row r="1682" ht="15.75" customHeight="1"/>
    <row r="1683" ht="15.75" customHeight="1"/>
    <row r="1684" ht="15.75" customHeight="1"/>
    <row r="1685" ht="15.75" customHeight="1"/>
    <row r="1686" ht="15.75" customHeight="1"/>
    <row r="1687" ht="15.75" customHeight="1"/>
    <row r="1688" ht="15.75" customHeight="1"/>
    <row r="1689" ht="15.75" customHeight="1"/>
    <row r="1690" ht="15.75" customHeight="1"/>
    <row r="1691" ht="15.75" customHeight="1"/>
    <row r="1692" ht="15.75" customHeight="1"/>
    <row r="1693" ht="15.75" customHeight="1"/>
    <row r="1694" ht="15.75" customHeight="1"/>
    <row r="1695" ht="15.75" customHeight="1"/>
    <row r="1696" ht="15.75" customHeight="1"/>
    <row r="1697" ht="15.75" customHeight="1"/>
    <row r="1698" ht="15.75" customHeight="1"/>
    <row r="1699" ht="15.75" customHeight="1"/>
    <row r="1700" ht="15.75" customHeight="1"/>
    <row r="1701" ht="15.75" customHeight="1"/>
    <row r="1702" ht="15.75" customHeight="1"/>
    <row r="1703" ht="15.75" customHeight="1"/>
    <row r="1704" ht="15.75" customHeight="1"/>
    <row r="1705" ht="15.75" customHeight="1"/>
    <row r="1706" ht="15.75" customHeight="1"/>
    <row r="1707" ht="15.75" customHeight="1"/>
    <row r="1708" ht="15.75" customHeight="1"/>
    <row r="1709" ht="15.75" customHeight="1"/>
    <row r="1710" ht="15.75" customHeight="1"/>
    <row r="1711" ht="15.75" customHeight="1"/>
    <row r="1712" ht="15.75" customHeight="1"/>
    <row r="1713" ht="15.75" customHeight="1"/>
    <row r="1714" ht="15.75" customHeight="1"/>
    <row r="1715" ht="15.75" customHeight="1"/>
    <row r="1716" ht="15.75" customHeight="1"/>
    <row r="1717" ht="15.75" customHeight="1"/>
    <row r="1718" ht="15.75" customHeight="1"/>
    <row r="1719" ht="15.75" customHeight="1"/>
    <row r="1720" ht="15.75" customHeight="1"/>
    <row r="1721" ht="15.75" customHeight="1"/>
    <row r="1722" ht="15.75" customHeight="1"/>
    <row r="1723" ht="15.75" customHeight="1"/>
    <row r="1724" ht="15.75" customHeight="1"/>
    <row r="1725" ht="15.75" customHeight="1"/>
    <row r="1726" ht="15.75" customHeight="1"/>
    <row r="1727" ht="15.75" customHeight="1"/>
    <row r="1728" ht="15.75" customHeight="1"/>
    <row r="1729" ht="15.75" customHeight="1"/>
    <row r="1730" ht="15.75" customHeight="1"/>
    <row r="1731" ht="15.75" customHeight="1"/>
    <row r="1732" ht="15.75" customHeight="1"/>
    <row r="1733" ht="15.75" customHeight="1"/>
    <row r="1734" ht="15.75" customHeight="1"/>
    <row r="1735" ht="15.75" customHeight="1"/>
    <row r="1736" ht="15.75" customHeight="1"/>
    <row r="1737" ht="15.75" customHeight="1"/>
    <row r="1738" ht="15.75" customHeight="1"/>
    <row r="1739" ht="15.75" customHeight="1"/>
    <row r="1740" ht="15.75" customHeight="1"/>
    <row r="1741" ht="15.75" customHeight="1"/>
    <row r="1742" ht="15.75" customHeight="1"/>
    <row r="1743" ht="15.75" customHeight="1"/>
    <row r="1744" ht="15.75" customHeight="1"/>
    <row r="1745" ht="15.75" customHeight="1"/>
    <row r="1746" ht="15.75" customHeight="1"/>
    <row r="1747" ht="15.75" customHeight="1"/>
    <row r="1748" ht="15.75" customHeight="1"/>
    <row r="1749" ht="15.75" customHeight="1"/>
    <row r="1750" ht="15.75" customHeight="1"/>
    <row r="1751" ht="15.75" customHeight="1"/>
    <row r="1752" ht="15.75" customHeight="1"/>
    <row r="1753" ht="15.75" customHeight="1"/>
    <row r="1754" ht="15.75" customHeight="1"/>
    <row r="1755" ht="15.75" customHeight="1"/>
    <row r="1756" ht="15.75" customHeight="1"/>
    <row r="1757" ht="15.75" customHeight="1"/>
    <row r="1758" ht="15.75" customHeight="1"/>
    <row r="1759" ht="15.75" customHeight="1"/>
    <row r="1760" ht="15.75" customHeight="1"/>
    <row r="1761" ht="15.75" customHeight="1"/>
    <row r="1762" ht="15.75" customHeight="1"/>
    <row r="1763" ht="15.75" customHeight="1"/>
    <row r="1764" ht="15.75" customHeight="1"/>
    <row r="1765" ht="15.75" customHeight="1"/>
    <row r="1766" ht="15.75" customHeight="1"/>
    <row r="1767" ht="15.75" customHeight="1"/>
    <row r="1768" ht="15.75" customHeight="1"/>
    <row r="1769" ht="15.75" customHeight="1"/>
    <row r="1770" ht="15.75" customHeight="1"/>
    <row r="1771" ht="15.75" customHeight="1"/>
    <row r="1772" ht="15.75" customHeight="1"/>
    <row r="1773" ht="15.75" customHeight="1"/>
    <row r="1774" ht="15.75" customHeight="1"/>
    <row r="1775" ht="15.75" customHeight="1"/>
    <row r="1776" ht="15.75" customHeight="1"/>
    <row r="1777" ht="15.75" customHeight="1"/>
    <row r="1778" ht="15.75" customHeight="1"/>
    <row r="1779" ht="15.75" customHeight="1"/>
    <row r="1780" ht="15.75" customHeight="1"/>
    <row r="1781" ht="15.75" customHeight="1"/>
    <row r="1782" ht="15.75" customHeight="1"/>
    <row r="1783" ht="15.75" customHeight="1"/>
    <row r="1784" ht="15.75" customHeight="1"/>
    <row r="1785" ht="15.75" customHeight="1"/>
    <row r="1786" ht="15.75" customHeight="1"/>
    <row r="1787" ht="15.75" customHeight="1"/>
    <row r="1788" ht="15.75" customHeight="1"/>
    <row r="1789" ht="15.75" customHeight="1"/>
    <row r="1790" ht="15.75" customHeight="1"/>
    <row r="1791" ht="15.75" customHeight="1"/>
    <row r="1792" ht="15.75" customHeight="1"/>
    <row r="1793" ht="15.75" customHeight="1"/>
    <row r="1794" ht="15.75" customHeight="1"/>
    <row r="1795" ht="15.75" customHeight="1"/>
    <row r="1796" ht="15.75" customHeight="1"/>
    <row r="1797" ht="15.75" customHeight="1"/>
    <row r="1798" ht="15.75" customHeight="1"/>
    <row r="1799" ht="15.75" customHeight="1"/>
    <row r="1800" ht="15.75" customHeight="1"/>
    <row r="1801" ht="15.75" customHeight="1"/>
    <row r="1802" ht="15.75" customHeight="1"/>
    <row r="1803" ht="15.75" customHeight="1"/>
    <row r="1804" ht="15.75" customHeight="1"/>
    <row r="1805" ht="15.75" customHeight="1"/>
    <row r="1806" ht="15.75" customHeight="1"/>
    <row r="1807" ht="15.75" customHeight="1"/>
    <row r="1808" ht="15.75" customHeight="1"/>
    <row r="1809" ht="15.75" customHeight="1"/>
    <row r="1810" ht="15.75" customHeight="1"/>
    <row r="1811" ht="15.75" customHeight="1"/>
    <row r="1812" ht="15.75" customHeight="1"/>
    <row r="1813" ht="15.75" customHeight="1"/>
    <row r="1814" ht="15.75" customHeight="1"/>
    <row r="1815" ht="15.75" customHeight="1"/>
    <row r="1816" ht="15.75" customHeight="1"/>
    <row r="1817" ht="15.75" customHeight="1"/>
    <row r="1818" ht="15.75" customHeight="1"/>
    <row r="1819" ht="15.75" customHeight="1"/>
    <row r="1820" ht="15.75" customHeight="1"/>
    <row r="1821" ht="15.75" customHeight="1"/>
    <row r="1822" ht="15.75" customHeight="1"/>
    <row r="1823" ht="15.75" customHeight="1"/>
    <row r="1824" ht="15.75" customHeight="1"/>
    <row r="1825" ht="15.75" customHeight="1"/>
    <row r="1826" ht="15.75" customHeight="1"/>
    <row r="1827" ht="15.75" customHeight="1"/>
    <row r="1828" ht="15.75" customHeight="1"/>
    <row r="1829" ht="15.75" customHeight="1"/>
    <row r="1830" ht="15.75" customHeight="1"/>
    <row r="1831" ht="15.75" customHeight="1"/>
    <row r="1832" ht="15.75" customHeight="1"/>
    <row r="1833" ht="15.75" customHeight="1"/>
    <row r="1834" ht="15.75" customHeight="1"/>
    <row r="1835" ht="15.75" customHeight="1"/>
    <row r="1836" ht="15.75" customHeight="1"/>
    <row r="1837" ht="15.75" customHeight="1"/>
    <row r="1838" ht="15.75" customHeight="1"/>
    <row r="1839" ht="15.75" customHeight="1"/>
    <row r="1840" ht="15.75" customHeight="1"/>
    <row r="1841" ht="15.75" customHeight="1"/>
    <row r="1842" ht="15.75" customHeight="1"/>
    <row r="1843" ht="15.75" customHeight="1"/>
    <row r="1844" ht="15.75" customHeight="1"/>
    <row r="1845" ht="15.75" customHeight="1"/>
    <row r="1846" ht="15.75" customHeight="1"/>
    <row r="1847" ht="15.75" customHeight="1"/>
    <row r="1848" ht="15.75" customHeight="1"/>
    <row r="1849" ht="15.75" customHeight="1"/>
    <row r="1850" ht="15.75" customHeight="1"/>
    <row r="1851" ht="15.75" customHeight="1"/>
    <row r="1852" ht="15.75" customHeight="1"/>
    <row r="1853" ht="15.75" customHeight="1"/>
    <row r="1854" ht="15.75" customHeight="1"/>
    <row r="1855" ht="15.75" customHeight="1"/>
    <row r="1856" ht="15.75" customHeight="1"/>
    <row r="1857" ht="15.75" customHeight="1"/>
    <row r="1858" ht="15.75" customHeight="1"/>
    <row r="1859" ht="15.75" customHeight="1"/>
    <row r="1860" ht="15.75" customHeight="1"/>
    <row r="1861" ht="15.75" customHeight="1"/>
    <row r="1862" ht="15.75" customHeight="1"/>
    <row r="1863" ht="15.75" customHeight="1"/>
    <row r="1864" ht="15.75" customHeight="1"/>
    <row r="1865" ht="15.75" customHeight="1"/>
    <row r="1866" ht="15.75" customHeight="1"/>
    <row r="1867" ht="15.75" customHeight="1"/>
    <row r="1868" ht="15.75" customHeight="1"/>
    <row r="1869" ht="15.75" customHeight="1"/>
    <row r="1870" ht="15.75" customHeight="1"/>
    <row r="1871" ht="15.75" customHeight="1"/>
    <row r="1872" ht="15.75" customHeight="1"/>
    <row r="1873" ht="15.75" customHeight="1"/>
    <row r="1874" ht="15.75" customHeight="1"/>
    <row r="1875" ht="15.75" customHeight="1"/>
    <row r="1876" ht="15.75" customHeight="1"/>
    <row r="1877" ht="15.75" customHeight="1"/>
    <row r="1878" ht="15.75" customHeight="1"/>
    <row r="1879" ht="15.75" customHeight="1"/>
    <row r="1880" ht="15.75" customHeight="1"/>
    <row r="1881" ht="15.75" customHeight="1"/>
    <row r="1882" ht="15.75" customHeight="1"/>
    <row r="1883" ht="15.75" customHeight="1"/>
    <row r="1884" ht="15.75" customHeight="1"/>
    <row r="1885" ht="15.75" customHeight="1"/>
    <row r="1886" ht="15.75" customHeight="1"/>
    <row r="1887" ht="15.75" customHeight="1"/>
    <row r="1888" ht="15.75" customHeight="1"/>
    <row r="1889" ht="15.75" customHeight="1"/>
    <row r="1890" ht="15.75" customHeight="1"/>
    <row r="1891" ht="15.75" customHeight="1"/>
    <row r="1892" ht="15.75" customHeight="1"/>
    <row r="1893" ht="15.75" customHeight="1"/>
    <row r="1894" ht="15.75" customHeight="1"/>
    <row r="1895" ht="15.75" customHeight="1"/>
    <row r="1896" ht="15.75" customHeight="1"/>
    <row r="1897" ht="15.75" customHeight="1"/>
    <row r="1898" ht="15.75" customHeight="1"/>
    <row r="1899" ht="15.75" customHeight="1"/>
    <row r="1900" ht="15.75" customHeight="1"/>
    <row r="1901" ht="15.75" customHeight="1"/>
    <row r="1902" ht="15.75" customHeight="1"/>
    <row r="1903" ht="15.75" customHeight="1"/>
    <row r="1904" ht="15.75" customHeight="1"/>
    <row r="1905" ht="15.75" customHeight="1"/>
    <row r="1906" ht="15.75" customHeight="1"/>
    <row r="1907" ht="15.75" customHeight="1"/>
    <row r="1908" ht="15.75" customHeight="1"/>
    <row r="1909" ht="15.75" customHeight="1"/>
    <row r="1910" ht="15.75" customHeight="1"/>
    <row r="1911" ht="15.75" customHeight="1"/>
    <row r="1912" ht="15.75" customHeight="1"/>
    <row r="1913" ht="15.75" customHeight="1"/>
    <row r="1914" ht="15.75" customHeight="1"/>
    <row r="1915" ht="15.75" customHeight="1"/>
    <row r="1916" ht="15.75" customHeight="1"/>
    <row r="1917" ht="15.75" customHeight="1"/>
    <row r="1918" ht="15.75" customHeight="1"/>
    <row r="1919" ht="15.75" customHeight="1"/>
    <row r="1920" ht="15.75" customHeight="1"/>
    <row r="1921" ht="15.75" customHeight="1"/>
    <row r="1922" ht="15.75" customHeight="1"/>
    <row r="1923" ht="15.75" customHeight="1"/>
    <row r="1924" ht="15.75" customHeight="1"/>
    <row r="1925" ht="15.75" customHeight="1"/>
    <row r="1926" ht="15.75" customHeight="1"/>
    <row r="1927" ht="15.75" customHeight="1"/>
    <row r="1928" ht="15.75" customHeight="1"/>
    <row r="1929" ht="15.75" customHeight="1"/>
    <row r="1930" ht="15.75" customHeight="1"/>
    <row r="1931" ht="15.75" customHeight="1"/>
    <row r="1932" ht="15.75" customHeight="1"/>
    <row r="1933" ht="15.75" customHeight="1"/>
    <row r="1934" ht="15.75" customHeight="1"/>
    <row r="1935" ht="15.75" customHeight="1"/>
    <row r="1936" ht="15.75" customHeight="1"/>
    <row r="1937" ht="15.75" customHeight="1"/>
    <row r="1938" ht="15.75" customHeight="1"/>
    <row r="1939" ht="15.75" customHeight="1"/>
    <row r="1940" ht="15.75" customHeight="1"/>
    <row r="1941" ht="15.75" customHeight="1"/>
    <row r="1942" ht="15.75" customHeight="1"/>
    <row r="1943" ht="15.75" customHeight="1"/>
    <row r="1944" ht="15.75" customHeight="1"/>
    <row r="1945" ht="15.75" customHeight="1"/>
    <row r="1946" ht="15.75" customHeight="1"/>
    <row r="1947" ht="15.75" customHeight="1"/>
    <row r="1948" ht="15.75" customHeight="1"/>
    <row r="1949" ht="15.75" customHeight="1"/>
    <row r="1950" ht="15.75" customHeight="1"/>
    <row r="1951" ht="15.75" customHeight="1"/>
    <row r="1952" ht="15.75" customHeight="1"/>
    <row r="1953" ht="15.75" customHeight="1"/>
    <row r="1954" ht="15.75" customHeight="1"/>
    <row r="1955" ht="15.75" customHeight="1"/>
    <row r="1956" ht="15.75" customHeight="1"/>
    <row r="1957" ht="15.75" customHeight="1"/>
    <row r="1958" ht="15.75" customHeight="1"/>
    <row r="1959" ht="15.75" customHeight="1"/>
    <row r="1960" ht="15.75" customHeight="1"/>
    <row r="1961" ht="15.75" customHeight="1"/>
    <row r="1962" ht="15.75" customHeight="1"/>
    <row r="1963" ht="15.75" customHeight="1"/>
    <row r="1964" ht="15.75" customHeight="1"/>
    <row r="1965" ht="15.75" customHeight="1"/>
    <row r="1966" ht="15.75" customHeight="1"/>
    <row r="1967" ht="15.75" customHeight="1"/>
    <row r="1968" ht="15.75" customHeight="1"/>
    <row r="1969" ht="15.75" customHeight="1"/>
    <row r="1970" ht="15.75" customHeight="1"/>
    <row r="1971" ht="15.75" customHeight="1"/>
    <row r="1972" ht="15.75" customHeight="1"/>
    <row r="1973" ht="15.75" customHeight="1"/>
    <row r="1974" ht="15.75" customHeight="1"/>
    <row r="1975" ht="15.75" customHeight="1"/>
    <row r="1976" ht="15.75" customHeight="1"/>
    <row r="1977" ht="15.75" customHeight="1"/>
    <row r="1978" ht="15.75" customHeight="1"/>
    <row r="1979" ht="15.75" customHeight="1"/>
    <row r="1980" ht="15.75" customHeight="1"/>
    <row r="1981" ht="15.75" customHeight="1"/>
    <row r="1982" ht="15.75" customHeight="1"/>
    <row r="1983" ht="15.75" customHeight="1"/>
    <row r="1984" ht="15.75" customHeight="1"/>
    <row r="1985" ht="15.75" customHeight="1"/>
    <row r="1986" ht="15.75" customHeight="1"/>
    <row r="1987" ht="15.75" customHeight="1"/>
    <row r="1988" ht="15.75" customHeight="1"/>
    <row r="1989" ht="15.75" customHeight="1"/>
    <row r="1990" ht="15.75" customHeight="1"/>
    <row r="1991" ht="15.75" customHeight="1"/>
    <row r="1992" ht="15.75" customHeight="1"/>
    <row r="1993" ht="15.75" customHeight="1"/>
    <row r="1994" ht="15.75" customHeight="1"/>
    <row r="1995" ht="15.75" customHeight="1"/>
    <row r="1996" ht="15.75" customHeight="1"/>
    <row r="1997" ht="15.75" customHeight="1"/>
    <row r="1998" ht="15.75" customHeight="1"/>
    <row r="1999" ht="15.75" customHeight="1"/>
    <row r="2000" ht="15.75" customHeight="1"/>
    <row r="2001" ht="15.75" customHeight="1"/>
    <row r="2002" ht="15.75" customHeight="1"/>
    <row r="2003" ht="15.75" customHeight="1"/>
    <row r="2004" ht="15.75" customHeight="1"/>
    <row r="2005" ht="15.75" customHeight="1"/>
    <row r="2006" ht="15.75" customHeight="1"/>
    <row r="2007" ht="15.75" customHeight="1"/>
    <row r="2008" ht="15.75" customHeight="1"/>
    <row r="2009" ht="15.75" customHeight="1"/>
    <row r="2010" ht="15.75" customHeight="1"/>
    <row r="2011" ht="15.75" customHeight="1"/>
    <row r="2012" ht="15.75" customHeight="1"/>
    <row r="2013" ht="15.75" customHeight="1"/>
    <row r="2014" ht="15.75" customHeight="1"/>
    <row r="2015" ht="15.75" customHeight="1"/>
    <row r="2016" ht="15.75" customHeight="1"/>
    <row r="2017" ht="15.75" customHeight="1"/>
    <row r="2018" ht="15.75" customHeight="1"/>
    <row r="2019" ht="15.75" customHeight="1"/>
    <row r="2020" ht="15.75" customHeight="1"/>
    <row r="2021" ht="15.75" customHeight="1"/>
    <row r="2022" ht="15.75" customHeight="1"/>
    <row r="2023" ht="15.75" customHeight="1"/>
    <row r="2024" ht="15.75" customHeight="1"/>
    <row r="2025" ht="15.75" customHeight="1"/>
    <row r="2026" ht="15.75" customHeight="1"/>
    <row r="2027" ht="15.75" customHeight="1"/>
    <row r="2028" ht="15.75" customHeight="1"/>
    <row r="2029" ht="15.75" customHeight="1"/>
    <row r="2030" ht="15.75" customHeight="1"/>
    <row r="2031" ht="15.75" customHeight="1"/>
    <row r="2032" ht="15.75" customHeight="1"/>
    <row r="2033" ht="15.75" customHeight="1"/>
    <row r="2034" ht="15.75" customHeight="1"/>
    <row r="2035" ht="15.75" customHeight="1"/>
    <row r="2036" ht="15.75" customHeight="1"/>
    <row r="2037" ht="15.75" customHeight="1"/>
    <row r="2038" ht="15.75" customHeight="1"/>
    <row r="2039" ht="15.75" customHeight="1"/>
    <row r="2040" ht="15.75" customHeight="1"/>
    <row r="2041" ht="15.75" customHeight="1"/>
    <row r="2042" ht="15.75" customHeight="1"/>
    <row r="2043" ht="15.75" customHeight="1"/>
    <row r="2044" ht="15.75" customHeight="1"/>
    <row r="2045" ht="15.75" customHeight="1"/>
    <row r="2046" ht="15.75" customHeight="1"/>
    <row r="2047" ht="15.75" customHeight="1"/>
    <row r="2048" ht="15.75" customHeight="1"/>
    <row r="2049" ht="15.75" customHeight="1"/>
    <row r="2050" ht="15.75" customHeight="1"/>
    <row r="2051" ht="15.75" customHeight="1"/>
    <row r="2052" ht="15.75" customHeight="1"/>
    <row r="2053" ht="15.75" customHeight="1"/>
    <row r="2054" ht="15.75" customHeight="1"/>
    <row r="2055" ht="15.75" customHeight="1"/>
    <row r="2056" ht="15.75" customHeight="1"/>
    <row r="2057" ht="15.75" customHeight="1"/>
    <row r="2058" ht="15.75" customHeight="1"/>
    <row r="2059" ht="15.75" customHeight="1"/>
    <row r="2060" ht="15.75" customHeight="1"/>
    <row r="2061" ht="15.75" customHeight="1"/>
    <row r="2062" ht="15.75" customHeight="1"/>
    <row r="2063" ht="15.75" customHeight="1"/>
    <row r="2064" ht="15.75" customHeight="1"/>
    <row r="2065" ht="15.75" customHeight="1"/>
    <row r="2066" ht="15.75" customHeight="1"/>
    <row r="2067" ht="15.75" customHeight="1"/>
    <row r="2068" ht="15.75" customHeight="1"/>
    <row r="2069" ht="15.75" customHeight="1"/>
    <row r="2070" ht="15.75" customHeight="1"/>
    <row r="2071" ht="15.75" customHeight="1"/>
    <row r="2072" ht="15.75" customHeight="1"/>
    <row r="2073" ht="15.75" customHeight="1"/>
    <row r="2074" ht="15.75" customHeight="1"/>
    <row r="2075" ht="15.75" customHeight="1"/>
    <row r="2076" ht="15.75" customHeight="1"/>
    <row r="2077" ht="15.75" customHeight="1"/>
    <row r="2078" ht="15.75" customHeight="1"/>
    <row r="2079" ht="15.75" customHeight="1"/>
    <row r="2080" ht="15.75" customHeight="1"/>
    <row r="2081" ht="15.75" customHeight="1"/>
    <row r="2082" ht="15.75" customHeight="1"/>
    <row r="2083" ht="15.75" customHeight="1"/>
    <row r="2084" ht="15.75" customHeight="1"/>
    <row r="2085" ht="15.75" customHeight="1"/>
    <row r="2086" ht="15.75" customHeight="1"/>
    <row r="2087" ht="15.75" customHeight="1"/>
    <row r="2088" ht="15.75" customHeight="1"/>
    <row r="2089" ht="15.75" customHeight="1"/>
    <row r="2090" ht="15.75" customHeight="1"/>
    <row r="2091" ht="15.75" customHeight="1"/>
    <row r="2092" ht="15.75" customHeight="1"/>
    <row r="2093" ht="15.75" customHeight="1"/>
    <row r="2094" ht="15.75" customHeight="1"/>
    <row r="2095" ht="15.75" customHeight="1"/>
    <row r="2096" ht="15.75" customHeight="1"/>
    <row r="2097" ht="15.75" customHeight="1"/>
    <row r="2098" ht="15.75" customHeight="1"/>
    <row r="2099" ht="15.75" customHeight="1"/>
    <row r="2100" ht="15.75" customHeight="1"/>
    <row r="2101" ht="15.75" customHeight="1"/>
    <row r="2102" ht="15.75" customHeight="1"/>
    <row r="2103" ht="15.75" customHeight="1"/>
    <row r="2104" ht="15.75" customHeight="1"/>
    <row r="2105" ht="15.75" customHeight="1"/>
    <row r="2106" ht="15.75" customHeight="1"/>
    <row r="2107" ht="15.75" customHeight="1"/>
    <row r="2108" ht="15.75" customHeight="1"/>
    <row r="2109" ht="15.75" customHeight="1"/>
    <row r="2110" ht="15.75" customHeight="1"/>
    <row r="2111" ht="15.75" customHeight="1"/>
    <row r="2112" ht="15.75" customHeight="1"/>
    <row r="2113" ht="15.75" customHeight="1"/>
    <row r="2114" ht="15.75" customHeight="1"/>
    <row r="2115" ht="15.75" customHeight="1"/>
    <row r="2116" ht="15.75" customHeight="1"/>
    <row r="2117" ht="15.75" customHeight="1"/>
    <row r="2118" ht="15.75" customHeight="1"/>
    <row r="2119" ht="15.75" customHeight="1"/>
    <row r="2120" ht="15.75" customHeight="1"/>
    <row r="2121" ht="15.75" customHeight="1"/>
    <row r="2122" ht="15.75" customHeight="1"/>
    <row r="2123" ht="15.75" customHeight="1"/>
    <row r="2124" ht="15.75" customHeight="1"/>
    <row r="2125" ht="15.75" customHeight="1"/>
    <row r="2126" ht="15.75" customHeight="1"/>
    <row r="2127" ht="15.75" customHeight="1"/>
    <row r="2128" ht="15.75" customHeight="1"/>
    <row r="2129" ht="15.75" customHeight="1"/>
    <row r="2130" ht="15.75" customHeight="1"/>
    <row r="2131" ht="15.75" customHeight="1"/>
    <row r="2132" ht="15.75" customHeight="1"/>
    <row r="2133" ht="15.75" customHeight="1"/>
    <row r="2134" ht="15.75" customHeight="1"/>
    <row r="2135" ht="15.75" customHeight="1"/>
    <row r="2136" ht="15.75" customHeight="1"/>
    <row r="2137" ht="15.75" customHeight="1"/>
    <row r="2138" ht="15.75" customHeight="1"/>
    <row r="2139" ht="15.75" customHeight="1"/>
    <row r="2140" ht="15.75" customHeight="1"/>
    <row r="2141" ht="15.75" customHeight="1"/>
    <row r="2142" ht="15.75" customHeight="1"/>
    <row r="2143" ht="15.75" customHeight="1"/>
    <row r="2144" ht="15.75" customHeight="1"/>
    <row r="2145" ht="15.75" customHeight="1"/>
    <row r="2146" ht="15.75" customHeight="1"/>
    <row r="2147" ht="15.75" customHeight="1"/>
    <row r="2148" ht="15.75" customHeight="1"/>
    <row r="2149" ht="15.75" customHeight="1"/>
    <row r="2150" ht="15.75" customHeight="1"/>
    <row r="2151" ht="15.75" customHeight="1"/>
    <row r="2152" ht="15.75" customHeight="1"/>
    <row r="2153" ht="15.75" customHeight="1"/>
    <row r="2154" ht="15.75" customHeight="1"/>
    <row r="2155" ht="15.75" customHeight="1"/>
    <row r="2156" ht="15.75" customHeight="1"/>
    <row r="2157" ht="15.75" customHeight="1"/>
    <row r="2158" ht="15.75" customHeight="1"/>
    <row r="2159" ht="15.75" customHeight="1"/>
    <row r="2160" ht="15.75" customHeight="1"/>
    <row r="2161" ht="15.75" customHeight="1"/>
    <row r="2162" ht="15.75" customHeight="1"/>
    <row r="2163" ht="15.75" customHeight="1"/>
    <row r="2164" ht="15.75" customHeight="1"/>
    <row r="2165" ht="15.75" customHeight="1"/>
    <row r="2166" ht="15.75" customHeight="1"/>
    <row r="2167" ht="15.75" customHeight="1"/>
    <row r="2168" ht="15.75" customHeight="1"/>
    <row r="2169" ht="15.75" customHeight="1"/>
    <row r="2170" ht="15.75" customHeight="1"/>
    <row r="2171" ht="15.75" customHeight="1"/>
    <row r="2172" ht="15.75" customHeight="1"/>
    <row r="2173" ht="15.75" customHeight="1"/>
    <row r="2174" ht="15.75" customHeight="1"/>
    <row r="2175" ht="15.75" customHeight="1"/>
    <row r="2176" ht="15.75" customHeight="1"/>
    <row r="2177" ht="15.75" customHeight="1"/>
    <row r="2178" ht="15.75" customHeight="1"/>
    <row r="2179" ht="15.75" customHeight="1"/>
    <row r="2180" ht="15.75" customHeight="1"/>
    <row r="2181" ht="15.75" customHeight="1"/>
    <row r="2182" ht="15.75" customHeight="1"/>
    <row r="2183" ht="15.75" customHeight="1"/>
    <row r="2184" ht="15.75" customHeight="1"/>
    <row r="2185" ht="15.75" customHeight="1"/>
    <row r="2186" ht="15.75" customHeight="1"/>
    <row r="2187" ht="15.75" customHeight="1"/>
    <row r="2188" ht="15.75" customHeight="1"/>
    <row r="2189" ht="15.75" customHeight="1"/>
    <row r="2190" ht="15.75" customHeight="1"/>
    <row r="2191" ht="15.75" customHeight="1"/>
    <row r="2192" ht="15.75" customHeight="1"/>
    <row r="2193" ht="15.75" customHeight="1"/>
    <row r="2194" ht="15.75" customHeight="1"/>
    <row r="2195" ht="15.75" customHeight="1"/>
    <row r="2196" ht="15.75" customHeight="1"/>
    <row r="2197" ht="15.75" customHeight="1"/>
    <row r="2198" ht="15.75" customHeight="1"/>
    <row r="2199" ht="15.75" customHeight="1"/>
    <row r="2200" ht="15.75" customHeight="1"/>
    <row r="2201" ht="15.75" customHeight="1"/>
    <row r="2202" ht="15.75" customHeight="1"/>
    <row r="2203" ht="15.75" customHeight="1"/>
    <row r="2204" ht="15.75" customHeight="1"/>
    <row r="2205" ht="15.75" customHeight="1"/>
    <row r="2206" ht="15.75" customHeight="1"/>
    <row r="2207" ht="15.75" customHeight="1"/>
    <row r="2208" ht="15.75" customHeight="1"/>
    <row r="2209" ht="15.75" customHeight="1"/>
    <row r="2210" ht="15.75" customHeight="1"/>
    <row r="2211" ht="15.75" customHeight="1"/>
    <row r="2212" ht="15.75" customHeight="1"/>
    <row r="2213" ht="15.75" customHeight="1"/>
    <row r="2214" ht="15.75" customHeight="1"/>
    <row r="2215" ht="15.75" customHeight="1"/>
    <row r="2216" ht="15.75" customHeight="1"/>
    <row r="2217" ht="15.75" customHeight="1"/>
    <row r="2218" ht="15.75" customHeight="1"/>
    <row r="2219" ht="15.75" customHeight="1"/>
    <row r="2220" ht="15.75" customHeight="1"/>
    <row r="2221" ht="15.75" customHeight="1"/>
    <row r="2222" ht="15.75" customHeight="1"/>
    <row r="2223" ht="15.75" customHeight="1"/>
    <row r="2224" ht="15.75" customHeight="1"/>
    <row r="2225" ht="15.75" customHeight="1"/>
    <row r="2226" ht="15.75" customHeight="1"/>
    <row r="2227" ht="15.75" customHeight="1"/>
    <row r="2228" ht="15.75" customHeight="1"/>
    <row r="2229" ht="15.75" customHeight="1"/>
    <row r="2230" ht="15.75" customHeight="1"/>
    <row r="2231" ht="15.75" customHeight="1"/>
    <row r="2232" ht="15.75" customHeight="1"/>
    <row r="2233" ht="15.75" customHeight="1"/>
    <row r="2234" ht="15.75" customHeight="1"/>
    <row r="2235" ht="15.75" customHeight="1"/>
    <row r="2236" ht="15.75" customHeight="1"/>
    <row r="2237" ht="15.75" customHeight="1"/>
    <row r="2238" ht="15.75" customHeight="1"/>
    <row r="2239" ht="15.75" customHeight="1"/>
    <row r="2240" ht="15.75" customHeight="1"/>
    <row r="2241" ht="15.75" customHeight="1"/>
    <row r="2242" ht="15.75" customHeight="1"/>
    <row r="2243" ht="15.75" customHeight="1"/>
    <row r="2244" ht="15.75" customHeight="1"/>
    <row r="2245" ht="15.75" customHeight="1"/>
    <row r="2246" ht="15.75" customHeight="1"/>
    <row r="2247" ht="15.75" customHeight="1"/>
    <row r="2248" ht="15.75" customHeight="1"/>
    <row r="2249" ht="15.75" customHeight="1"/>
    <row r="2250" ht="15.75" customHeight="1"/>
    <row r="2251" ht="15.75" customHeight="1"/>
    <row r="2252" ht="15.75" customHeight="1"/>
    <row r="2253" ht="15.75" customHeight="1"/>
    <row r="2254" ht="15.75" customHeight="1"/>
    <row r="2255" ht="15.75" customHeight="1"/>
    <row r="2256" ht="15.75" customHeight="1"/>
    <row r="2257" ht="15.75" customHeight="1"/>
    <row r="2258" ht="15.75" customHeight="1"/>
    <row r="2259" ht="15.75" customHeight="1"/>
    <row r="2260" ht="15.75" customHeight="1"/>
    <row r="2261" ht="15.75" customHeight="1"/>
    <row r="2262" ht="15.75" customHeight="1"/>
    <row r="2263" ht="15.75" customHeight="1"/>
    <row r="2264" ht="15.75" customHeight="1"/>
    <row r="2265" ht="15.75" customHeight="1"/>
    <row r="2266" ht="15.75" customHeight="1"/>
    <row r="2267" ht="15.75" customHeight="1"/>
    <row r="2268" ht="15.75" customHeight="1"/>
    <row r="2269" ht="15.75" customHeight="1"/>
    <row r="2270" ht="15.75" customHeight="1"/>
    <row r="2271" ht="15.75" customHeight="1"/>
    <row r="2272" ht="15.75" customHeight="1"/>
    <row r="2273" ht="15.75" customHeight="1"/>
    <row r="2274" ht="15.75" customHeight="1"/>
    <row r="2275" ht="15.75" customHeight="1"/>
    <row r="2276" ht="15.75" customHeight="1"/>
    <row r="2277" ht="15.75" customHeight="1"/>
    <row r="2278" ht="15.75" customHeight="1"/>
    <row r="2279" ht="15.75" customHeight="1"/>
    <row r="2280" ht="15.75" customHeight="1"/>
    <row r="2281" ht="15.75" customHeight="1"/>
    <row r="2282" ht="15.75" customHeight="1"/>
    <row r="2283" ht="15.75" customHeight="1"/>
    <row r="2284" ht="15.75" customHeight="1"/>
    <row r="2285" ht="15.75" customHeight="1"/>
    <row r="2286" ht="15.75" customHeight="1"/>
    <row r="2287" ht="15.75" customHeight="1"/>
    <row r="2288" ht="15.75" customHeight="1"/>
    <row r="2289" ht="15.75" customHeight="1"/>
    <row r="2290" ht="15.75" customHeight="1"/>
    <row r="2291" ht="15.75" customHeight="1"/>
    <row r="2292" ht="15.75" customHeight="1"/>
    <row r="2293" ht="15.75" customHeight="1"/>
    <row r="2294" ht="15.75" customHeight="1"/>
    <row r="2295" ht="15.75" customHeight="1"/>
    <row r="2296" ht="15.75" customHeight="1"/>
    <row r="2297" ht="15.75" customHeight="1"/>
    <row r="2298" ht="15.75" customHeight="1"/>
    <row r="2299" ht="15.75" customHeight="1"/>
    <row r="2300" ht="15.75" customHeight="1"/>
    <row r="2301" ht="15.75" customHeight="1"/>
    <row r="2302" ht="15.75" customHeight="1"/>
    <row r="2303" ht="15.75" customHeight="1"/>
    <row r="2304" ht="15.75" customHeight="1"/>
    <row r="2305" ht="15.75" customHeight="1"/>
    <row r="2306" ht="15.75" customHeight="1"/>
    <row r="2307" ht="15.75" customHeight="1"/>
    <row r="2308" ht="15.75" customHeight="1"/>
    <row r="2309" ht="15.75" customHeight="1"/>
    <row r="2310" ht="15.75" customHeight="1"/>
    <row r="2311" ht="15.75" customHeight="1"/>
    <row r="2312" ht="15.75" customHeight="1"/>
    <row r="2313" ht="15.75" customHeight="1"/>
    <row r="2314" ht="15.75" customHeight="1"/>
    <row r="2315" ht="15.75" customHeight="1"/>
    <row r="2316" ht="15.75" customHeight="1"/>
    <row r="2317" ht="15.75" customHeight="1"/>
    <row r="2318" ht="15.75" customHeight="1"/>
    <row r="2319" ht="15.75" customHeight="1"/>
    <row r="2320" ht="15.75" customHeight="1"/>
    <row r="2321" ht="15.75" customHeight="1"/>
    <row r="2322" ht="15.75" customHeight="1"/>
    <row r="2323" ht="15.75" customHeight="1"/>
    <row r="2324" ht="15.75" customHeight="1"/>
    <row r="2325" ht="15.75" customHeight="1"/>
    <row r="2326" ht="15.75" customHeight="1"/>
    <row r="2327" ht="15.75" customHeight="1"/>
    <row r="2328" ht="15.75" customHeight="1"/>
    <row r="2329" ht="15.75" customHeight="1"/>
    <row r="2330" ht="15.75" customHeight="1"/>
    <row r="2331" ht="15.75" customHeight="1"/>
    <row r="2332" ht="15.75" customHeight="1"/>
    <row r="2333" ht="15.75" customHeight="1"/>
    <row r="2334" ht="15.75" customHeight="1"/>
    <row r="2335" ht="15.75" customHeight="1"/>
    <row r="2336" ht="15.75" customHeight="1"/>
    <row r="2337" ht="15.75" customHeight="1"/>
    <row r="2338" ht="15.75" customHeight="1"/>
    <row r="2339" ht="15.75" customHeight="1"/>
    <row r="2340" ht="15.75" customHeight="1"/>
    <row r="2341" ht="15.75" customHeight="1"/>
    <row r="2342" ht="15.75" customHeight="1"/>
    <row r="2343" ht="15.75" customHeight="1"/>
    <row r="2344" ht="15.75" customHeight="1"/>
    <row r="2345" ht="15.75" customHeight="1"/>
    <row r="2346" ht="15.75" customHeight="1"/>
    <row r="2347" ht="15.75" customHeight="1"/>
    <row r="2348" ht="15.75" customHeight="1"/>
    <row r="2349" ht="15.75" customHeight="1"/>
    <row r="2350" ht="15.75" customHeight="1"/>
    <row r="2351" ht="15.75" customHeight="1"/>
    <row r="2352" ht="15.75" customHeight="1"/>
    <row r="2353" ht="15.75" customHeight="1"/>
    <row r="2354" ht="15.75" customHeight="1"/>
    <row r="2355" ht="15.75" customHeight="1"/>
    <row r="2356" ht="15.75" customHeight="1"/>
    <row r="2357" ht="15.75" customHeight="1"/>
    <row r="2358" ht="15.75" customHeight="1"/>
    <row r="2359" ht="15.75" customHeight="1"/>
    <row r="2360" ht="15.75" customHeight="1"/>
    <row r="2361" ht="15.75" customHeight="1"/>
    <row r="2362" ht="15.75" customHeight="1"/>
    <row r="2363" ht="15.75" customHeight="1"/>
    <row r="2364" ht="15.75" customHeight="1"/>
    <row r="2365" ht="15.75" customHeight="1"/>
    <row r="2366" ht="15.75" customHeight="1"/>
    <row r="2367" ht="15.75" customHeight="1"/>
    <row r="2368" ht="15.75" customHeight="1"/>
    <row r="2369" ht="15.75" customHeight="1"/>
    <row r="2370" ht="15.75" customHeight="1"/>
    <row r="2371" ht="15.75" customHeight="1"/>
    <row r="2372" ht="15.75" customHeight="1"/>
    <row r="2373" ht="15.75" customHeight="1"/>
    <row r="2374" ht="15.75" customHeight="1"/>
    <row r="2375" ht="15.75" customHeight="1"/>
    <row r="2376" ht="15.75" customHeight="1"/>
    <row r="2377" ht="15.75" customHeight="1"/>
    <row r="2378" ht="15.75" customHeight="1"/>
    <row r="2379" ht="15.75" customHeight="1"/>
    <row r="2380" ht="15.75" customHeight="1"/>
    <row r="2381" ht="15.75" customHeight="1"/>
    <row r="2382" ht="15.75" customHeight="1"/>
    <row r="2383" ht="15.75" customHeight="1"/>
    <row r="2384" ht="15.75" customHeight="1"/>
    <row r="2385" ht="15.75" customHeight="1"/>
    <row r="2386" ht="15.75" customHeight="1"/>
    <row r="2387" ht="15.75" customHeight="1"/>
    <row r="2388" ht="15.75" customHeight="1"/>
    <row r="2389" ht="15.75" customHeight="1"/>
    <row r="2390" ht="15.75" customHeight="1"/>
    <row r="2391" ht="15.75" customHeight="1"/>
    <row r="2392" ht="15.75" customHeight="1"/>
    <row r="2393" ht="15.75" customHeight="1"/>
    <row r="2394" ht="15.75" customHeight="1"/>
    <row r="2395" ht="15.75" customHeight="1"/>
    <row r="2396" ht="15.75" customHeight="1"/>
    <row r="2397" ht="15.75" customHeight="1"/>
    <row r="2398" ht="15.75" customHeight="1"/>
    <row r="2399" ht="15.75" customHeight="1"/>
    <row r="2400" ht="15.75" customHeight="1"/>
    <row r="2401" ht="15.75" customHeight="1"/>
    <row r="2402" ht="15.75" customHeight="1"/>
    <row r="2403" ht="15.75" customHeight="1"/>
    <row r="2404" ht="15.75" customHeight="1"/>
    <row r="2405" ht="15.75" customHeight="1"/>
    <row r="2406" ht="15.75" customHeight="1"/>
    <row r="2407" ht="15.75" customHeight="1"/>
    <row r="2408" ht="15.75" customHeight="1"/>
    <row r="2409" ht="15.75" customHeight="1"/>
    <row r="2410" ht="15.75" customHeight="1"/>
    <row r="2411" ht="15.75" customHeight="1"/>
    <row r="2412" ht="15.75" customHeight="1"/>
    <row r="2413" ht="15.75" customHeight="1"/>
    <row r="2414" ht="15.75" customHeight="1"/>
    <row r="2415" ht="15.75" customHeight="1"/>
    <row r="2416" ht="15.75" customHeight="1"/>
    <row r="2417" ht="15.75" customHeight="1"/>
    <row r="2418" ht="15.75" customHeight="1"/>
    <row r="2419" ht="15.75" customHeight="1"/>
    <row r="2420" ht="15.75" customHeight="1"/>
    <row r="2421" ht="15.75" customHeight="1"/>
    <row r="2422" ht="15.75" customHeight="1"/>
    <row r="2423" ht="15.75" customHeight="1"/>
    <row r="2424" ht="15.75" customHeight="1"/>
    <row r="2425" ht="15.75" customHeight="1"/>
    <row r="2426" ht="15.75" customHeight="1"/>
    <row r="2427" ht="15.75" customHeight="1"/>
    <row r="2428" ht="15.75" customHeight="1"/>
    <row r="2429" ht="15.75" customHeight="1"/>
    <row r="2430" ht="15.75" customHeight="1"/>
    <row r="2431" ht="15.75" customHeight="1"/>
    <row r="2432" ht="15.75" customHeight="1"/>
    <row r="2433" ht="15.75" customHeight="1"/>
    <row r="2434" ht="15.75" customHeight="1"/>
    <row r="2435" ht="15.75" customHeight="1"/>
    <row r="2436" ht="15.75" customHeight="1"/>
    <row r="2437" ht="15.75" customHeight="1"/>
    <row r="2438" ht="15.75" customHeight="1"/>
    <row r="2439" ht="15.75" customHeight="1"/>
    <row r="2440" ht="15.75" customHeight="1"/>
    <row r="2441" ht="15.75" customHeight="1"/>
    <row r="2442" ht="15.75" customHeight="1"/>
    <row r="2443" ht="15.75" customHeight="1"/>
    <row r="2444" ht="15.75" customHeight="1"/>
    <row r="2445" ht="15.75" customHeight="1"/>
    <row r="2446" ht="15.75" customHeight="1"/>
    <row r="2447" ht="15.75" customHeight="1"/>
    <row r="2448" ht="15.75" customHeight="1"/>
    <row r="2449" ht="15.75" customHeight="1"/>
    <row r="2450" ht="15.75" customHeight="1"/>
    <row r="2451" ht="15.75" customHeight="1"/>
    <row r="2452" ht="15.75" customHeight="1"/>
    <row r="2453" ht="15.75" customHeight="1"/>
    <row r="2454" ht="15.75" customHeight="1"/>
    <row r="2455" ht="15.75" customHeight="1"/>
    <row r="2456" ht="15.75" customHeight="1"/>
    <row r="2457" ht="15.75" customHeight="1"/>
    <row r="2458" ht="15.75" customHeight="1"/>
    <row r="2459" ht="15.75" customHeight="1"/>
    <row r="2460" ht="15.75" customHeight="1"/>
    <row r="2461" ht="15.75" customHeight="1"/>
    <row r="2462" ht="15.75" customHeight="1"/>
    <row r="2463" ht="15.75" customHeight="1"/>
    <row r="2464" ht="15.75" customHeight="1"/>
    <row r="2465" ht="15.75" customHeight="1"/>
    <row r="2466" ht="15.75" customHeight="1"/>
    <row r="2467" ht="15.75" customHeight="1"/>
    <row r="2468" ht="15.75" customHeight="1"/>
    <row r="2469" ht="15.75" customHeight="1"/>
    <row r="2470" ht="15.75" customHeight="1"/>
    <row r="2471" ht="15.75" customHeight="1"/>
    <row r="2472" ht="15.75" customHeight="1"/>
    <row r="2473" ht="15.75" customHeight="1"/>
    <row r="2474" ht="15.75" customHeight="1"/>
    <row r="2475" ht="15.75" customHeight="1"/>
    <row r="2476" ht="15.75" customHeight="1"/>
    <row r="2477" ht="15.75" customHeight="1"/>
    <row r="2478" ht="15.75" customHeight="1"/>
    <row r="2479" ht="15.75" customHeight="1"/>
    <row r="2480" ht="15.75" customHeight="1"/>
    <row r="2481" ht="15.75" customHeight="1"/>
    <row r="2482" ht="15.75" customHeight="1"/>
    <row r="2483" ht="15.75" customHeight="1"/>
    <row r="2484" ht="15.75" customHeight="1"/>
    <row r="2485" ht="15.75" customHeight="1"/>
    <row r="2486" ht="15.75" customHeight="1"/>
    <row r="2487" ht="15.75" customHeight="1"/>
    <row r="2488" ht="15.75" customHeight="1"/>
    <row r="2489" ht="15.75" customHeight="1"/>
    <row r="2490" ht="15.75" customHeight="1"/>
    <row r="2491" ht="15.75" customHeight="1"/>
    <row r="2492" ht="15.75" customHeight="1"/>
    <row r="2493" ht="15.75" customHeight="1"/>
    <row r="2494" ht="15.75" customHeight="1"/>
    <row r="2495" ht="15.75" customHeight="1"/>
    <row r="2496" ht="15.75" customHeight="1"/>
    <row r="2497" ht="15.75" customHeight="1"/>
    <row r="2498" ht="15.75" customHeight="1"/>
    <row r="2499" ht="15.75" customHeight="1"/>
    <row r="2500" ht="15.75" customHeight="1"/>
    <row r="2501" ht="15.75" customHeight="1"/>
    <row r="2502" ht="15.75" customHeight="1"/>
    <row r="2503" ht="15.75" customHeight="1"/>
    <row r="2504" ht="15.75" customHeight="1"/>
    <row r="2505" ht="15.75" customHeight="1"/>
    <row r="2506" ht="15.75" customHeight="1"/>
    <row r="2507" ht="15.75" customHeight="1"/>
    <row r="2508" ht="15.75" customHeight="1"/>
    <row r="2509" ht="15.75" customHeight="1"/>
    <row r="2510" ht="15.75" customHeight="1"/>
    <row r="2511" ht="15.75" customHeight="1"/>
    <row r="2512" ht="15.75" customHeight="1"/>
    <row r="2513" ht="15.75" customHeight="1"/>
    <row r="2514" ht="15.75" customHeight="1"/>
    <row r="2515" ht="15.75" customHeight="1"/>
    <row r="2516" ht="15.75" customHeight="1"/>
    <row r="2517" ht="15.75" customHeight="1"/>
    <row r="2518" ht="15.75" customHeight="1"/>
    <row r="2519" ht="15.75" customHeight="1"/>
    <row r="2520" ht="15.75" customHeight="1"/>
    <row r="2521" ht="15.75" customHeight="1"/>
    <row r="2522" ht="15.75" customHeight="1"/>
    <row r="2523" ht="15.75" customHeight="1"/>
    <row r="2524" ht="15.75" customHeight="1"/>
    <row r="2525" ht="15.75" customHeight="1"/>
    <row r="2526" ht="15.75" customHeight="1"/>
    <row r="2527" ht="15.75" customHeight="1"/>
    <row r="2528" ht="15.75" customHeight="1"/>
    <row r="2529" ht="15.75" customHeight="1"/>
    <row r="2530" ht="15.75" customHeight="1"/>
    <row r="2531" ht="15.75" customHeight="1"/>
    <row r="2532" ht="15.75" customHeight="1"/>
    <row r="2533" ht="15.75" customHeight="1"/>
    <row r="2534" ht="15.75" customHeight="1"/>
    <row r="2535" ht="15.75" customHeight="1"/>
    <row r="2536" ht="15.75" customHeight="1"/>
    <row r="2537" ht="15.75" customHeight="1"/>
    <row r="2538" ht="15.75" customHeight="1"/>
    <row r="2539" ht="15.75" customHeight="1"/>
    <row r="2540" ht="15.75" customHeight="1"/>
    <row r="2541" ht="15.75" customHeight="1"/>
    <row r="2542" ht="15.75" customHeight="1"/>
    <row r="2543" ht="15.75" customHeight="1"/>
    <row r="2544" ht="15.75" customHeight="1"/>
    <row r="2545" ht="15.75" customHeight="1"/>
    <row r="2546" ht="15.75" customHeight="1"/>
    <row r="2547" ht="15.75" customHeight="1"/>
    <row r="2548" ht="15.75" customHeight="1"/>
    <row r="2549" ht="15.75" customHeight="1"/>
    <row r="2550" ht="15.75" customHeight="1"/>
    <row r="2551" ht="15.75" customHeight="1"/>
    <row r="2552" ht="15.75" customHeight="1"/>
    <row r="2553" ht="15.75" customHeight="1"/>
    <row r="2554" ht="15.75" customHeight="1"/>
    <row r="2555" ht="15.75" customHeight="1"/>
    <row r="2556" ht="15.75" customHeight="1"/>
    <row r="2557" ht="15.75" customHeight="1"/>
    <row r="2558" ht="15.75" customHeight="1"/>
    <row r="2559" ht="15.75" customHeight="1"/>
    <row r="2560" ht="15.75" customHeight="1"/>
    <row r="2561" ht="15.75" customHeight="1"/>
    <row r="2562" ht="15.75" customHeight="1"/>
    <row r="2563" ht="15.75" customHeight="1"/>
    <row r="2564" ht="15.75" customHeight="1"/>
    <row r="2565" ht="15.75" customHeight="1"/>
    <row r="2566" ht="15.75" customHeight="1"/>
    <row r="2567" ht="15.75" customHeight="1"/>
    <row r="2568" ht="15.75" customHeight="1"/>
    <row r="2569" ht="15.75" customHeight="1"/>
    <row r="2570" ht="15.75" customHeight="1"/>
    <row r="2571" ht="15.75" customHeight="1"/>
    <row r="2572" ht="15.75" customHeight="1"/>
    <row r="2573" ht="15.75" customHeight="1"/>
    <row r="2574" ht="15.75" customHeight="1"/>
    <row r="2575" ht="15.75" customHeight="1"/>
    <row r="2576" ht="15.75" customHeight="1"/>
    <row r="2577" ht="15.75" customHeight="1"/>
    <row r="2578" ht="15.75" customHeight="1"/>
    <row r="2579" ht="15.75" customHeight="1"/>
    <row r="2580" ht="15.75" customHeight="1"/>
    <row r="2581" ht="15.75" customHeight="1"/>
    <row r="2582" ht="15.75" customHeight="1"/>
    <row r="2583" ht="15.75" customHeight="1"/>
    <row r="2584" ht="15.75" customHeight="1"/>
    <row r="2585" ht="15.75" customHeight="1"/>
    <row r="2586" ht="15.75" customHeight="1"/>
    <row r="2587" ht="15.75" customHeight="1"/>
    <row r="2588" ht="15.75" customHeight="1"/>
    <row r="2589" ht="15.75" customHeight="1"/>
    <row r="2590" ht="15.75" customHeight="1"/>
    <row r="2591" ht="15.75" customHeight="1"/>
    <row r="2592" ht="15.75" customHeight="1"/>
    <row r="2593" ht="15.75" customHeight="1"/>
    <row r="2594" ht="15.75" customHeight="1"/>
    <row r="2595" ht="15.75" customHeight="1"/>
    <row r="2596" ht="15.75" customHeight="1"/>
    <row r="2597" ht="15.75" customHeight="1"/>
    <row r="2598" ht="15.75" customHeight="1"/>
    <row r="2599" ht="15.75" customHeight="1"/>
    <row r="2600" ht="15.75" customHeight="1"/>
    <row r="2601" ht="15.75" customHeight="1"/>
    <row r="2602" ht="15.75" customHeight="1"/>
    <row r="2603" ht="15.75" customHeight="1"/>
    <row r="2604" ht="15.75" customHeight="1"/>
    <row r="2605" ht="15.75" customHeight="1"/>
    <row r="2606" ht="15.75" customHeight="1"/>
    <row r="2607" ht="15.75" customHeight="1"/>
    <row r="2608" ht="15.75" customHeight="1"/>
    <row r="2609" ht="15.75" customHeight="1"/>
    <row r="2610" ht="15.75" customHeight="1"/>
    <row r="2611" ht="15.75" customHeight="1"/>
    <row r="2612" ht="15.75" customHeight="1"/>
    <row r="2613" ht="15.75" customHeight="1"/>
    <row r="2614" ht="15.75" customHeight="1"/>
    <row r="2615" ht="15.75" customHeight="1"/>
    <row r="2616" ht="15.75" customHeight="1"/>
    <row r="2617" ht="15.75" customHeight="1"/>
    <row r="2618" ht="15.75" customHeight="1"/>
    <row r="2619" ht="15.75" customHeight="1"/>
    <row r="2620" ht="15.75" customHeight="1"/>
    <row r="2621" ht="15.75" customHeight="1"/>
    <row r="2622" ht="15.75" customHeight="1"/>
    <row r="2623" ht="15.75" customHeight="1"/>
    <row r="2624" ht="15.75" customHeight="1"/>
    <row r="2625" ht="15.75" customHeight="1"/>
    <row r="2626" ht="15.75" customHeight="1"/>
    <row r="2627" ht="15.75" customHeight="1"/>
    <row r="2628" ht="15.75" customHeight="1"/>
    <row r="2629" ht="15.75" customHeight="1"/>
    <row r="2630" ht="15.75" customHeight="1"/>
    <row r="2631" ht="15.75" customHeight="1"/>
    <row r="2632" ht="15.75" customHeight="1"/>
    <row r="2633" ht="15.75" customHeight="1"/>
    <row r="2634" ht="15.75" customHeight="1"/>
    <row r="2635" ht="15.75" customHeight="1"/>
    <row r="2636" ht="15.75" customHeight="1"/>
    <row r="2637" ht="15.75" customHeight="1"/>
    <row r="2638" ht="15.75" customHeight="1"/>
    <row r="2639" ht="15.75" customHeight="1"/>
    <row r="2640" ht="15.75" customHeight="1"/>
    <row r="2641" ht="15.75" customHeight="1"/>
    <row r="2642" ht="15.75" customHeight="1"/>
    <row r="2643" ht="15.75" customHeight="1"/>
    <row r="2644" ht="15.75" customHeight="1"/>
    <row r="2645" ht="15.75" customHeight="1"/>
    <row r="2646" ht="15.75" customHeight="1"/>
    <row r="2647" ht="15.75" customHeight="1"/>
    <row r="2648" ht="15.75" customHeight="1"/>
    <row r="2649" ht="15.75" customHeight="1"/>
    <row r="2650" ht="15.75" customHeight="1"/>
    <row r="2651" ht="15.75" customHeight="1"/>
    <row r="2652" ht="15.75" customHeight="1"/>
    <row r="2653" ht="15.75" customHeight="1"/>
    <row r="2654" ht="15.75" customHeight="1"/>
    <row r="2655" ht="15.75" customHeight="1"/>
    <row r="2656" ht="15.75" customHeight="1"/>
    <row r="2657" ht="15.75" customHeight="1"/>
    <row r="2658" ht="15.75" customHeight="1"/>
    <row r="2659" ht="15.75" customHeight="1"/>
    <row r="2660" ht="15.75" customHeight="1"/>
    <row r="2661" ht="15.75" customHeight="1"/>
    <row r="2662" ht="15.75" customHeight="1"/>
    <row r="2663" ht="15.75" customHeight="1"/>
    <row r="2664" ht="15.75" customHeight="1"/>
    <row r="2665" ht="15.75" customHeight="1"/>
    <row r="2666" ht="15.75" customHeight="1"/>
    <row r="2667" ht="15.75" customHeight="1"/>
    <row r="2668" ht="15.75" customHeight="1"/>
    <row r="2669" ht="15.75" customHeight="1"/>
    <row r="2670" ht="15.75" customHeight="1"/>
    <row r="2671" ht="15.75" customHeight="1"/>
    <row r="2672" ht="15.75" customHeight="1"/>
    <row r="2673" ht="15.75" customHeight="1"/>
    <row r="2674" ht="15.75" customHeight="1"/>
    <row r="2675" ht="15.75" customHeight="1"/>
    <row r="2676" ht="15.75" customHeight="1"/>
    <row r="2677" ht="15.75" customHeight="1"/>
    <row r="2678" ht="15.75" customHeight="1"/>
    <row r="2679" ht="15.75" customHeight="1"/>
    <row r="2680" ht="15.75" customHeight="1"/>
    <row r="2681" ht="15.75" customHeight="1"/>
    <row r="2682" ht="15.75" customHeight="1"/>
    <row r="2683" ht="15.75" customHeight="1"/>
    <row r="2684" ht="15.75" customHeight="1"/>
    <row r="2685" ht="15.75" customHeight="1"/>
    <row r="2686" ht="15.75" customHeight="1"/>
    <row r="2687" ht="15.75" customHeight="1"/>
    <row r="2688" ht="15.75" customHeight="1"/>
    <row r="2689" ht="15.75" customHeight="1"/>
    <row r="2690" ht="15.75" customHeight="1"/>
    <row r="2691" ht="15.75" customHeight="1"/>
    <row r="2692" ht="15.75" customHeight="1"/>
    <row r="2693" ht="15.75" customHeight="1"/>
    <row r="2694" ht="15.75" customHeight="1"/>
    <row r="2695" ht="15.75" customHeight="1"/>
    <row r="2696" ht="15.75" customHeight="1"/>
    <row r="2697" ht="15.75" customHeight="1"/>
    <row r="2698" ht="15.75" customHeight="1"/>
    <row r="2699" ht="15.75" customHeight="1"/>
    <row r="2700" ht="15.75" customHeight="1"/>
    <row r="2701" ht="15.75" customHeight="1"/>
    <row r="2702" ht="15.75" customHeight="1"/>
    <row r="2703" ht="15.75" customHeight="1"/>
    <row r="2704" ht="15.75" customHeight="1"/>
    <row r="2705" ht="15.75" customHeight="1"/>
    <row r="2706" ht="15.75" customHeight="1"/>
    <row r="2707" ht="15.75" customHeight="1"/>
    <row r="2708" ht="15.75" customHeight="1"/>
    <row r="2709" ht="15.75" customHeight="1"/>
    <row r="2710" ht="15.75" customHeight="1"/>
    <row r="2711" ht="15.75" customHeight="1"/>
    <row r="2712" ht="15.75" customHeight="1"/>
    <row r="2713" ht="15.75" customHeight="1"/>
    <row r="2714" ht="15.75" customHeight="1"/>
    <row r="2715" ht="15.75" customHeight="1"/>
    <row r="2716" ht="15.75" customHeight="1"/>
    <row r="2717" ht="15.75" customHeight="1"/>
    <row r="2718" ht="15.75" customHeight="1"/>
    <row r="2719" ht="15.75" customHeight="1"/>
    <row r="2720" ht="15.75" customHeight="1"/>
    <row r="2721" ht="15.75" customHeight="1"/>
    <row r="2722" ht="15.75" customHeight="1"/>
    <row r="2723" ht="15.75" customHeight="1"/>
    <row r="2724" ht="15.75" customHeight="1"/>
    <row r="2725" ht="15.75" customHeight="1"/>
    <row r="2726" ht="15.75" customHeight="1"/>
    <row r="2727" ht="15.75" customHeight="1"/>
    <row r="2728" ht="15.75" customHeight="1"/>
    <row r="2729" ht="15.75" customHeight="1"/>
    <row r="2730" ht="15.75" customHeight="1"/>
    <row r="2731" ht="15.75" customHeight="1"/>
    <row r="2732" ht="15.75" customHeight="1"/>
    <row r="2733" ht="15.75" customHeight="1"/>
    <row r="2734" ht="15.75" customHeight="1"/>
    <row r="2735" ht="15.75" customHeight="1"/>
    <row r="2736" ht="15.75" customHeight="1"/>
    <row r="2737" ht="15.75" customHeight="1"/>
    <row r="2738" ht="15.75" customHeight="1"/>
    <row r="2739" ht="15.75" customHeight="1"/>
    <row r="2740" ht="15.75" customHeight="1"/>
    <row r="2741" ht="15.75" customHeight="1"/>
    <row r="2742" ht="15.75" customHeight="1"/>
    <row r="2743" ht="15.75" customHeight="1"/>
    <row r="2744" ht="15.75" customHeight="1"/>
    <row r="2745" ht="15.75" customHeight="1"/>
    <row r="2746" ht="15.75" customHeight="1"/>
    <row r="2747" ht="15.75" customHeight="1"/>
    <row r="2748" ht="15.75" customHeight="1"/>
    <row r="2749" ht="15.75" customHeight="1"/>
    <row r="2750" ht="15.75" customHeight="1"/>
    <row r="2751" ht="15.75" customHeight="1"/>
    <row r="2752" ht="15.75" customHeight="1"/>
    <row r="2753" ht="15.75" customHeight="1"/>
    <row r="2754" ht="15.75" customHeight="1"/>
    <row r="2755" ht="15.75" customHeight="1"/>
    <row r="2756" ht="15.75" customHeight="1"/>
    <row r="2757" ht="15.75" customHeight="1"/>
    <row r="2758" ht="15.75" customHeight="1"/>
    <row r="2759" ht="15.75" customHeight="1"/>
    <row r="2760" ht="15.75" customHeight="1"/>
    <row r="2761" ht="15.75" customHeight="1"/>
    <row r="2762" ht="15.75" customHeight="1"/>
    <row r="2763" ht="15.75" customHeight="1"/>
    <row r="2764" ht="15.75" customHeight="1"/>
    <row r="2765" ht="15.75" customHeight="1"/>
    <row r="2766" ht="15.75" customHeight="1"/>
    <row r="2767" ht="15.75" customHeight="1"/>
    <row r="2768" ht="15.75" customHeight="1"/>
    <row r="2769" ht="15.75" customHeight="1"/>
    <row r="2770" ht="15.75" customHeight="1"/>
    <row r="2771" ht="15.75" customHeight="1"/>
    <row r="2772" ht="15.75" customHeight="1"/>
    <row r="2773" ht="15.75" customHeight="1"/>
    <row r="2774" ht="15.75" customHeight="1"/>
    <row r="2775" ht="15.75" customHeight="1"/>
    <row r="2776" ht="15.75" customHeight="1"/>
    <row r="2777" ht="15.75" customHeight="1"/>
    <row r="2778" ht="15.75" customHeight="1"/>
    <row r="2779" ht="15.75" customHeight="1"/>
    <row r="2780" ht="15.75" customHeight="1"/>
    <row r="2781" ht="15.75" customHeight="1"/>
    <row r="2782" ht="15.75" customHeight="1"/>
    <row r="2783" ht="15.75" customHeight="1"/>
    <row r="2784" ht="15.75" customHeight="1"/>
    <row r="2785" ht="15.75" customHeight="1"/>
    <row r="2786" ht="15.75" customHeight="1"/>
    <row r="2787" ht="15.75" customHeight="1"/>
    <row r="2788" ht="15.75" customHeight="1"/>
    <row r="2789" ht="15.75" customHeight="1"/>
    <row r="2790" ht="15.75" customHeight="1"/>
    <row r="2791" ht="15.75" customHeight="1"/>
    <row r="2792" ht="15.75" customHeight="1"/>
    <row r="2793" ht="15.75" customHeight="1"/>
    <row r="2794" ht="15.75" customHeight="1"/>
    <row r="2795" ht="15.75" customHeight="1"/>
    <row r="2796" ht="15.75" customHeight="1"/>
    <row r="2797" ht="15.75" customHeight="1"/>
    <row r="2798" ht="15.75" customHeight="1"/>
    <row r="2799" ht="15.75" customHeight="1"/>
    <row r="2800" ht="15.75" customHeight="1"/>
    <row r="2801" ht="15.75" customHeight="1"/>
    <row r="2802" ht="15.75" customHeight="1"/>
    <row r="2803" ht="15.75" customHeight="1"/>
    <row r="2804" ht="15.75" customHeight="1"/>
    <row r="2805" ht="15.75" customHeight="1"/>
    <row r="2806" ht="15.75" customHeight="1"/>
    <row r="2807" ht="15.75" customHeight="1"/>
    <row r="2808" ht="15.75" customHeight="1"/>
    <row r="2809" ht="15.75" customHeight="1"/>
    <row r="2810" ht="15.75" customHeight="1"/>
    <row r="2811" ht="15.75" customHeight="1"/>
    <row r="2812" ht="15.75" customHeight="1"/>
    <row r="2813" ht="15.75" customHeight="1"/>
    <row r="2814" ht="15.75" customHeight="1"/>
    <row r="2815" ht="15.75" customHeight="1"/>
    <row r="2816" ht="15.75" customHeight="1"/>
    <row r="2817" ht="15.75" customHeight="1"/>
    <row r="2818" ht="15.75" customHeight="1"/>
    <row r="2819" ht="15.75" customHeight="1"/>
    <row r="2820" ht="15.75" customHeight="1"/>
    <row r="2821" ht="15.75" customHeight="1"/>
    <row r="2822" ht="15.75" customHeight="1"/>
    <row r="2823" ht="15.75" customHeight="1"/>
    <row r="2824" ht="15.75" customHeight="1"/>
    <row r="2825" ht="15.75" customHeight="1"/>
    <row r="2826" ht="15.75" customHeight="1"/>
    <row r="2827" ht="15.75" customHeight="1"/>
    <row r="2828" ht="15.75" customHeight="1"/>
    <row r="2829" ht="15.75" customHeight="1"/>
    <row r="2830" ht="15.75" customHeight="1"/>
    <row r="2831" ht="15.75" customHeight="1"/>
    <row r="2832" ht="15.75" customHeight="1"/>
    <row r="2833" ht="15.75" customHeight="1"/>
    <row r="2834" ht="15.75" customHeight="1"/>
    <row r="2835" ht="15.75" customHeight="1"/>
    <row r="2836" ht="15.75" customHeight="1"/>
    <row r="2837" ht="15.75" customHeight="1"/>
    <row r="2838" ht="15.75" customHeight="1"/>
    <row r="2839" ht="15.75" customHeight="1"/>
    <row r="2840" ht="15.75" customHeight="1"/>
    <row r="2841" ht="15.75" customHeight="1"/>
    <row r="2842" ht="15.75" customHeight="1"/>
    <row r="2843" ht="15.75" customHeight="1"/>
    <row r="2844" ht="15.75" customHeight="1"/>
    <row r="2845" ht="15.75" customHeight="1"/>
    <row r="2846" ht="15.75" customHeight="1"/>
    <row r="2847" ht="15.75" customHeight="1"/>
    <row r="2848" ht="15.75" customHeight="1"/>
    <row r="2849" ht="15.75" customHeight="1"/>
    <row r="2850" ht="15.75" customHeight="1"/>
    <row r="2851" ht="15.75" customHeight="1"/>
    <row r="2852" ht="15.75" customHeight="1"/>
    <row r="2853" ht="15.75" customHeight="1"/>
    <row r="2854" ht="15.75" customHeight="1"/>
    <row r="2855" ht="15.75" customHeight="1"/>
    <row r="2856" ht="15.75" customHeight="1"/>
    <row r="2857" ht="15.75" customHeight="1"/>
    <row r="2858" ht="15.75" customHeight="1"/>
    <row r="2859" ht="15.75" customHeight="1"/>
    <row r="2860" ht="15.75" customHeight="1"/>
    <row r="2861" ht="15.75" customHeight="1"/>
    <row r="2862" ht="15.75" customHeight="1"/>
    <row r="2863" ht="15.75" customHeight="1"/>
    <row r="2864" ht="15.75" customHeight="1"/>
    <row r="2865" ht="15.75" customHeight="1"/>
    <row r="2866" ht="15.75" customHeight="1"/>
    <row r="2867" ht="15.75" customHeight="1"/>
    <row r="2868" ht="15.75" customHeight="1"/>
    <row r="2869" ht="15.75" customHeight="1"/>
    <row r="2870" ht="15.75" customHeight="1"/>
    <row r="2871" ht="15.75" customHeight="1"/>
    <row r="2872" ht="15.75" customHeight="1"/>
    <row r="2873" ht="15.75" customHeight="1"/>
    <row r="2874" ht="15.75" customHeight="1"/>
    <row r="2875" ht="15.75" customHeight="1"/>
    <row r="2876" ht="15.75" customHeight="1"/>
    <row r="2877" ht="15.75" customHeight="1"/>
    <row r="2878" ht="15.75" customHeight="1"/>
    <row r="2879" ht="15.75" customHeight="1"/>
    <row r="2880" ht="15.75" customHeight="1"/>
    <row r="2881" ht="15.75" customHeight="1"/>
    <row r="2882" ht="15.75" customHeight="1"/>
    <row r="2883" ht="15.75" customHeight="1"/>
    <row r="2884" ht="15.75" customHeight="1"/>
    <row r="2885" ht="15.75" customHeight="1"/>
    <row r="2886" ht="15.75" customHeight="1"/>
    <row r="2887" ht="15.75" customHeight="1"/>
    <row r="2888" ht="15.75" customHeight="1"/>
    <row r="2889" ht="15.75" customHeight="1"/>
    <row r="2890" ht="15.75" customHeight="1"/>
    <row r="2891" ht="15.75" customHeight="1"/>
    <row r="2892" ht="15.75" customHeight="1"/>
    <row r="2893" ht="15.75" customHeight="1"/>
    <row r="2894" ht="15.75" customHeight="1"/>
    <row r="2895" ht="15.75" customHeight="1"/>
    <row r="2896" ht="15.75" customHeight="1"/>
    <row r="2897" ht="15.75" customHeight="1"/>
    <row r="2898" ht="15.75" customHeight="1"/>
    <row r="2899" ht="15.75" customHeight="1"/>
    <row r="2900" ht="15.75" customHeight="1"/>
    <row r="2901" ht="15.75" customHeight="1"/>
    <row r="2902" ht="15.75" customHeight="1"/>
    <row r="2903" ht="15.75" customHeight="1"/>
    <row r="2904" ht="15.75" customHeight="1"/>
    <row r="2905" ht="15.75" customHeight="1"/>
    <row r="2906" ht="15.75" customHeight="1"/>
    <row r="2907" ht="15.75" customHeight="1"/>
    <row r="2908" ht="15.75" customHeight="1"/>
    <row r="2909" ht="15.75" customHeight="1"/>
    <row r="2910" ht="15.75" customHeight="1"/>
    <row r="2911" ht="15.75" customHeight="1"/>
    <row r="2912" ht="15.75" customHeight="1"/>
    <row r="2913" ht="15.75" customHeight="1"/>
    <row r="2914" ht="15.75" customHeight="1"/>
    <row r="2915" ht="15.75" customHeight="1"/>
    <row r="2916" ht="15.75" customHeight="1"/>
    <row r="2917" ht="15.75" customHeight="1"/>
    <row r="2918" ht="15.75" customHeight="1"/>
    <row r="2919" ht="15.75" customHeight="1"/>
    <row r="2920" ht="15.75" customHeight="1"/>
    <row r="2921" ht="15.75" customHeight="1"/>
    <row r="2922" ht="15.75" customHeight="1"/>
    <row r="2923" ht="15.75" customHeight="1"/>
    <row r="2924" ht="15.75" customHeight="1"/>
    <row r="2925" ht="15.75" customHeight="1"/>
    <row r="2926" ht="15.75" customHeight="1"/>
    <row r="2927" ht="15.75" customHeight="1"/>
    <row r="2928" ht="15.75" customHeight="1"/>
    <row r="2929" ht="15.75" customHeight="1"/>
    <row r="2930" ht="15.75" customHeight="1"/>
    <row r="2931" ht="15.75" customHeight="1"/>
    <row r="2932" ht="15.75" customHeight="1"/>
    <row r="2933" ht="15.75" customHeight="1"/>
    <row r="2934" ht="15.75" customHeight="1"/>
    <row r="2935" ht="15.75" customHeight="1"/>
    <row r="2936" ht="15.75" customHeight="1"/>
    <row r="2937" ht="15.75" customHeight="1"/>
    <row r="2938" ht="15.75" customHeight="1"/>
    <row r="2939" ht="15.75" customHeight="1"/>
    <row r="2940" ht="15.75" customHeight="1"/>
    <row r="2941" ht="15.75" customHeight="1"/>
    <row r="2942" ht="15.75" customHeight="1"/>
    <row r="2943" ht="15.75" customHeight="1"/>
    <row r="2944" ht="15.75" customHeight="1"/>
    <row r="2945" ht="15.75" customHeight="1"/>
    <row r="2946" ht="15.75" customHeight="1"/>
    <row r="2947" ht="15.75" customHeight="1"/>
    <row r="2948" ht="15.75" customHeight="1"/>
    <row r="2949" ht="15.75" customHeight="1"/>
    <row r="2950" ht="15.75" customHeight="1"/>
    <row r="2951" ht="15.75" customHeight="1"/>
    <row r="2952" ht="15.75" customHeight="1"/>
    <row r="2953" ht="15.75" customHeight="1"/>
    <row r="2954" ht="15.75" customHeight="1"/>
    <row r="2955" ht="15.75" customHeight="1"/>
    <row r="2956" ht="15.75" customHeight="1"/>
    <row r="2957" ht="15.75" customHeight="1"/>
    <row r="2958" ht="15.75" customHeight="1"/>
    <row r="2959" ht="15.75" customHeight="1"/>
    <row r="2960" ht="15.75" customHeight="1"/>
    <row r="2961" ht="15.75" customHeight="1"/>
    <row r="2962" ht="15.75" customHeight="1"/>
    <row r="2963" ht="15.75" customHeight="1"/>
    <row r="2964" ht="15.75" customHeight="1"/>
    <row r="2965" ht="15.75" customHeight="1"/>
    <row r="2966" ht="15.75" customHeight="1"/>
    <row r="2967" ht="15.75" customHeight="1"/>
    <row r="2968" ht="15.75" customHeight="1"/>
    <row r="2969" ht="15.75" customHeight="1"/>
    <row r="2970" ht="15.75" customHeight="1"/>
    <row r="2971" ht="15.75" customHeight="1"/>
    <row r="2972" ht="15.75" customHeight="1"/>
    <row r="2973" ht="15.75" customHeight="1"/>
    <row r="2974" ht="15.75" customHeight="1"/>
    <row r="2975" ht="15.75" customHeight="1"/>
    <row r="2976" ht="15.75" customHeight="1"/>
    <row r="2977" ht="15.75" customHeight="1"/>
    <row r="2978" ht="15.75" customHeight="1"/>
    <row r="2979" ht="15.75" customHeight="1"/>
    <row r="2980" ht="15.75" customHeight="1"/>
    <row r="2981" ht="15.75" customHeight="1"/>
    <row r="2982" ht="15.75" customHeight="1"/>
    <row r="2983" ht="15.75" customHeight="1"/>
    <row r="2984" ht="15.75" customHeight="1"/>
    <row r="2985" ht="15.75" customHeight="1"/>
    <row r="2986" ht="15.75" customHeight="1"/>
    <row r="2987" ht="15.75" customHeight="1"/>
    <row r="2988" ht="15.75" customHeight="1"/>
    <row r="2989" ht="15.75" customHeight="1"/>
    <row r="2990" ht="15.75" customHeight="1"/>
    <row r="2991" ht="15.75" customHeight="1"/>
    <row r="2992" ht="15.75" customHeight="1"/>
    <row r="2993" ht="15.75" customHeight="1"/>
    <row r="2994" ht="15.75" customHeight="1"/>
    <row r="2995" ht="15.75" customHeight="1"/>
    <row r="2996" ht="15.75" customHeight="1"/>
    <row r="2997" ht="15.75" customHeight="1"/>
    <row r="2998" ht="15.75" customHeight="1"/>
    <row r="2999" ht="15.75" customHeight="1"/>
    <row r="3000" ht="15.75" customHeight="1"/>
    <row r="3001" ht="15.75" customHeight="1"/>
    <row r="3002" ht="15.75" customHeight="1"/>
    <row r="3003" ht="15.75" customHeight="1"/>
    <row r="3004" ht="15.75" customHeight="1"/>
    <row r="3005" ht="15.75" customHeight="1"/>
    <row r="3006" ht="15.75" customHeight="1"/>
    <row r="3007" ht="15.75" customHeight="1"/>
    <row r="3008" ht="15.75" customHeight="1"/>
    <row r="3009" ht="15.75" customHeight="1"/>
    <row r="3010" ht="15.75" customHeight="1"/>
    <row r="3011" ht="15.75" customHeight="1"/>
    <row r="3012" ht="15.75" customHeight="1"/>
    <row r="3013" ht="15.75" customHeight="1"/>
    <row r="3014" ht="15.75" customHeight="1"/>
    <row r="3015" ht="15.75" customHeight="1"/>
    <row r="3016" ht="15.75" customHeight="1"/>
    <row r="3017" ht="15.75" customHeight="1"/>
    <row r="3018" ht="15.75" customHeight="1"/>
    <row r="3019" ht="15.75" customHeight="1"/>
    <row r="3020" ht="15.75" customHeight="1"/>
    <row r="3021" ht="15.75" customHeight="1"/>
    <row r="3022" ht="15.75" customHeight="1"/>
    <row r="3023" ht="15.75" customHeight="1"/>
    <row r="3024" ht="15.75" customHeight="1"/>
    <row r="3025" ht="15.75" customHeight="1"/>
    <row r="3026" ht="15.75" customHeight="1"/>
    <row r="3027" ht="15.75" customHeight="1"/>
    <row r="3028" ht="15.75" customHeight="1"/>
    <row r="3029" ht="15.75" customHeight="1"/>
    <row r="3030" ht="15.75" customHeight="1"/>
    <row r="3031" ht="15.75" customHeight="1"/>
    <row r="3032" ht="15.75" customHeight="1"/>
    <row r="3033" ht="15.75" customHeight="1"/>
    <row r="3034" ht="15.75" customHeight="1"/>
    <row r="3035" ht="15.75" customHeight="1"/>
    <row r="3036" ht="15.75" customHeight="1"/>
    <row r="3037" ht="15.75" customHeight="1"/>
    <row r="3038" ht="15.75" customHeight="1"/>
    <row r="3039" ht="15.75" customHeight="1"/>
    <row r="3040" ht="15.75" customHeight="1"/>
    <row r="3041" ht="15.75" customHeight="1"/>
    <row r="3042" ht="15.75" customHeight="1"/>
    <row r="3043" ht="15.75" customHeight="1"/>
    <row r="3044" ht="15.75" customHeight="1"/>
    <row r="3045" ht="15.75" customHeight="1"/>
    <row r="3046" ht="15.75" customHeight="1"/>
    <row r="3047" ht="15.75" customHeight="1"/>
    <row r="3048" ht="15.75" customHeight="1"/>
    <row r="3049" ht="15.75" customHeight="1"/>
    <row r="3050" ht="15.75" customHeight="1"/>
    <row r="3051" ht="15.75" customHeight="1"/>
    <row r="3052" ht="15.75" customHeight="1"/>
    <row r="3053" ht="15.75" customHeight="1"/>
    <row r="3054" ht="15.75" customHeight="1"/>
    <row r="3055" ht="15.75" customHeight="1"/>
    <row r="3056" ht="15.75" customHeight="1"/>
    <row r="3057" ht="15.75" customHeight="1"/>
    <row r="3058" ht="15.75" customHeight="1"/>
    <row r="3059" ht="15.75" customHeight="1"/>
    <row r="3060" ht="15.75" customHeight="1"/>
    <row r="3061" ht="15.75" customHeight="1"/>
    <row r="3062" ht="15.75" customHeight="1"/>
    <row r="3063" ht="15.75" customHeight="1"/>
    <row r="3064" ht="15.75" customHeight="1"/>
    <row r="3065" ht="15.75" customHeight="1"/>
    <row r="3066" ht="15.75" customHeight="1"/>
    <row r="3067" ht="15.75" customHeight="1"/>
    <row r="3068" ht="15.75" customHeight="1"/>
    <row r="3069" ht="15.75" customHeight="1"/>
    <row r="3070" ht="15.75" customHeight="1"/>
    <row r="3071" ht="15.75" customHeight="1"/>
    <row r="3072" ht="15.75" customHeight="1"/>
    <row r="3073" ht="15.75" customHeight="1"/>
    <row r="3074" ht="15.75" customHeight="1"/>
    <row r="3075" ht="15.75" customHeight="1"/>
    <row r="3076" ht="15.75" customHeight="1"/>
    <row r="3077" ht="15.75" customHeight="1"/>
    <row r="3078" ht="15.75" customHeight="1"/>
    <row r="3079" ht="15.75" customHeight="1"/>
    <row r="3080" ht="15.75" customHeight="1"/>
    <row r="3081" ht="15.75" customHeight="1"/>
    <row r="3082" ht="15.75" customHeight="1"/>
    <row r="3083" ht="15.75" customHeight="1"/>
    <row r="3084" ht="15.75" customHeight="1"/>
    <row r="3085" ht="15.75" customHeight="1"/>
    <row r="3086" ht="15.75" customHeight="1"/>
    <row r="3087" ht="15.75" customHeight="1"/>
    <row r="3088" ht="15.75" customHeight="1"/>
    <row r="3089" ht="15.75" customHeight="1"/>
    <row r="3090" ht="15.75" customHeight="1"/>
    <row r="3091" ht="15.75" customHeight="1"/>
    <row r="3092" ht="15.75" customHeight="1"/>
    <row r="3093" ht="15.75" customHeight="1"/>
    <row r="3094" ht="15.75" customHeight="1"/>
    <row r="3095" ht="15.75" customHeight="1"/>
    <row r="3096" ht="15.75" customHeight="1"/>
    <row r="3097" ht="15.75" customHeight="1"/>
    <row r="3098" ht="15.75" customHeight="1"/>
    <row r="3099" ht="15.75" customHeight="1"/>
    <row r="3100" ht="15.75" customHeight="1"/>
    <row r="3101" ht="15.75" customHeight="1"/>
    <row r="3102" ht="15.75" customHeight="1"/>
    <row r="3103" ht="15.75" customHeight="1"/>
    <row r="3104" ht="15.75" customHeight="1"/>
    <row r="3105" ht="15.75" customHeight="1"/>
    <row r="3106" ht="15.75" customHeight="1"/>
    <row r="3107" ht="15.75" customHeight="1"/>
    <row r="3108" ht="15.75" customHeight="1"/>
    <row r="3109" ht="15.75" customHeight="1"/>
    <row r="3110" ht="15.75" customHeight="1"/>
    <row r="3111" ht="15.75" customHeight="1"/>
    <row r="3112" ht="15.75" customHeight="1"/>
    <row r="3113" ht="15.75" customHeight="1"/>
    <row r="3114" ht="15.75" customHeight="1"/>
    <row r="3115" ht="15.75" customHeight="1"/>
    <row r="3116" ht="15.75" customHeight="1"/>
    <row r="3117" ht="15.75" customHeight="1"/>
    <row r="3118" ht="15.75" customHeight="1"/>
    <row r="3119" ht="15.75" customHeight="1"/>
    <row r="3120" ht="15.75" customHeight="1"/>
    <row r="3121" ht="15.75" customHeight="1"/>
    <row r="3122" ht="15.75" customHeight="1"/>
    <row r="3123" ht="15.75" customHeight="1"/>
    <row r="3124" ht="15.75" customHeight="1"/>
    <row r="3125" ht="15.75" customHeight="1"/>
    <row r="3126" ht="15.75" customHeight="1"/>
    <row r="3127" ht="15.75" customHeight="1"/>
    <row r="3128" ht="15.75" customHeight="1"/>
    <row r="3129" ht="15.75" customHeight="1"/>
    <row r="3130" ht="15.75" customHeight="1"/>
    <row r="3131" ht="15.75" customHeight="1"/>
    <row r="3132" ht="15.75" customHeight="1"/>
    <row r="3133" ht="15.75" customHeight="1"/>
    <row r="3134" ht="15.75" customHeight="1"/>
    <row r="3135" ht="15.75" customHeight="1"/>
    <row r="3136" ht="15.75" customHeight="1"/>
    <row r="3137" ht="15.75" customHeight="1"/>
    <row r="3138" ht="15.75" customHeight="1"/>
    <row r="3139" ht="15.75" customHeight="1"/>
    <row r="3140" ht="15.75" customHeight="1"/>
    <row r="3141" ht="15.75" customHeight="1"/>
    <row r="3142" ht="15.75" customHeight="1"/>
    <row r="3143" ht="15.75" customHeight="1"/>
    <row r="3144" ht="15.75" customHeight="1"/>
    <row r="3145" ht="15.75" customHeight="1"/>
    <row r="3146" ht="15.75" customHeight="1"/>
    <row r="3147" ht="15.75" customHeight="1"/>
    <row r="3148" ht="15.75" customHeight="1"/>
    <row r="3149" ht="15.75" customHeight="1"/>
    <row r="3150" ht="15.75" customHeight="1"/>
    <row r="3151" ht="15.75" customHeight="1"/>
    <row r="3152" ht="15.75" customHeight="1"/>
    <row r="3153" ht="15.75" customHeight="1"/>
    <row r="3154" ht="15.75" customHeight="1"/>
    <row r="3155" ht="15.75" customHeight="1"/>
    <row r="3156" ht="15.75" customHeight="1"/>
    <row r="3157" ht="15.75" customHeight="1"/>
    <row r="3158" ht="15.75" customHeight="1"/>
    <row r="3159" ht="15.75" customHeight="1"/>
    <row r="3160" ht="15.75" customHeight="1"/>
    <row r="3161" ht="15.75" customHeight="1"/>
    <row r="3162" ht="15.75" customHeight="1"/>
    <row r="3163" ht="15.75" customHeight="1"/>
    <row r="3164" ht="15.75" customHeight="1"/>
    <row r="3165" ht="15.75" customHeight="1"/>
    <row r="3166" ht="15.75" customHeight="1"/>
    <row r="3167" ht="15.75" customHeight="1"/>
    <row r="3168" ht="15.75" customHeight="1"/>
    <row r="3169" ht="15.75" customHeight="1"/>
    <row r="3170" ht="15.75" customHeight="1"/>
    <row r="3171" ht="15.75" customHeight="1"/>
    <row r="3172" ht="15.75" customHeight="1"/>
    <row r="3173" ht="15.75" customHeight="1"/>
    <row r="3174" ht="15.75" customHeight="1"/>
    <row r="3175" ht="15.75" customHeight="1"/>
    <row r="3176" ht="15.75" customHeight="1"/>
    <row r="3177" ht="15.75" customHeight="1"/>
    <row r="3178" ht="15.75" customHeight="1"/>
    <row r="3179" ht="15.75" customHeight="1"/>
    <row r="3180" ht="15.75" customHeight="1"/>
    <row r="3181" ht="15.75" customHeight="1"/>
    <row r="3182" ht="15.75" customHeight="1"/>
    <row r="3183" ht="15.75" customHeight="1"/>
    <row r="3184" ht="15.75" customHeight="1"/>
    <row r="3185" ht="15.75" customHeight="1"/>
    <row r="3186" ht="15.75" customHeight="1"/>
    <row r="3187" ht="15.75" customHeight="1"/>
    <row r="3188" ht="15.75" customHeight="1"/>
    <row r="3189" ht="15.75" customHeight="1"/>
    <row r="3190" ht="15.75" customHeight="1"/>
    <row r="3191" ht="15.75" customHeight="1"/>
    <row r="3192" ht="15.75" customHeight="1"/>
    <row r="3193" ht="15.75" customHeight="1"/>
    <row r="3194" ht="15.75" customHeight="1"/>
    <row r="3195" ht="15.75" customHeight="1"/>
    <row r="3196" ht="15.75" customHeight="1"/>
    <row r="3197" ht="15.75" customHeight="1"/>
    <row r="3198" ht="15.75" customHeight="1"/>
    <row r="3199" ht="15.75" customHeight="1"/>
    <row r="3200" ht="15.75" customHeight="1"/>
    <row r="3201" ht="15.75" customHeight="1"/>
    <row r="3202" ht="15.75" customHeight="1"/>
    <row r="3203" ht="15.75" customHeight="1"/>
    <row r="3204" ht="15.75" customHeight="1"/>
    <row r="3205" ht="15.75" customHeight="1"/>
    <row r="3206" ht="15.75" customHeight="1"/>
    <row r="3207" ht="15.75" customHeight="1"/>
    <row r="3208" ht="15.75" customHeight="1"/>
    <row r="3209" ht="15.75" customHeight="1"/>
    <row r="3210" ht="15.75" customHeight="1"/>
    <row r="3211" ht="15.75" customHeight="1"/>
    <row r="3212" ht="15.75" customHeight="1"/>
    <row r="3213" ht="15.75" customHeight="1"/>
    <row r="3214" ht="15.75" customHeight="1"/>
    <row r="3215" ht="15.75" customHeight="1"/>
    <row r="3216" ht="15.75" customHeight="1"/>
    <row r="3217" ht="15.75" customHeight="1"/>
    <row r="3218" ht="15.75" customHeight="1"/>
    <row r="3219" ht="15.75" customHeight="1"/>
    <row r="3220" ht="15.75" customHeight="1"/>
    <row r="3221" ht="15.75" customHeight="1"/>
    <row r="3222" ht="15.75" customHeight="1"/>
    <row r="3223" ht="15.75" customHeight="1"/>
    <row r="3224" ht="15.75" customHeight="1"/>
    <row r="3225" ht="15.75" customHeight="1"/>
    <row r="3226" ht="15.75" customHeight="1"/>
    <row r="3227" ht="15.75" customHeight="1"/>
    <row r="3228" ht="15.75" customHeight="1"/>
    <row r="3229" ht="15.75" customHeight="1"/>
    <row r="3230" ht="15.75" customHeight="1"/>
    <row r="3231" ht="15.75" customHeight="1"/>
    <row r="3232" ht="15.75" customHeight="1"/>
    <row r="3233" ht="15.75" customHeight="1"/>
    <row r="3234" ht="15.75" customHeight="1"/>
    <row r="3235" ht="15.75" customHeight="1"/>
    <row r="3236" ht="15.75" customHeight="1"/>
    <row r="3237" ht="15.75" customHeight="1"/>
    <row r="3238" ht="15.75" customHeight="1"/>
    <row r="3239" ht="15.75" customHeight="1"/>
    <row r="3240" ht="15.75" customHeight="1"/>
    <row r="3241" ht="15.75" customHeight="1"/>
    <row r="3242" ht="15.75" customHeight="1"/>
    <row r="3243" ht="15.75" customHeight="1"/>
    <row r="3244" ht="15.75" customHeight="1"/>
    <row r="3245" ht="15.75" customHeight="1"/>
    <row r="3246" ht="15.75" customHeight="1"/>
    <row r="3247" ht="15.75" customHeight="1"/>
    <row r="3248" ht="15.75" customHeight="1"/>
    <row r="3249" ht="15.75" customHeight="1"/>
    <row r="3250" ht="15.75" customHeight="1"/>
    <row r="3251" ht="15.75" customHeight="1"/>
    <row r="3252" ht="15.75" customHeight="1"/>
    <row r="3253" ht="15.75" customHeight="1"/>
    <row r="3254" ht="15.75" customHeight="1"/>
    <row r="3255" ht="15.75" customHeight="1"/>
    <row r="3256" ht="15.75" customHeight="1"/>
    <row r="3257" ht="15.75" customHeight="1"/>
    <row r="3258" ht="15.75" customHeight="1"/>
    <row r="3259" ht="15.75" customHeight="1"/>
    <row r="3260" ht="15.75" customHeight="1"/>
    <row r="3261" ht="15.75" customHeight="1"/>
    <row r="3262" ht="15.75" customHeight="1"/>
    <row r="3263" ht="15.75" customHeight="1"/>
    <row r="3264" ht="15.75" customHeight="1"/>
    <row r="3265" ht="15.75" customHeight="1"/>
    <row r="3266" ht="15.75" customHeight="1"/>
    <row r="3267" ht="15.75" customHeight="1"/>
    <row r="3268" ht="15.75" customHeight="1"/>
    <row r="3269" ht="15.75" customHeight="1"/>
    <row r="3270" ht="15.75" customHeight="1"/>
    <row r="3271" ht="15.75" customHeight="1"/>
    <row r="3272" ht="15.75" customHeight="1"/>
    <row r="3273" ht="15.75" customHeight="1"/>
    <row r="3274" ht="15.75" customHeight="1"/>
    <row r="3275" ht="15.75" customHeight="1"/>
    <row r="3276" ht="15.75" customHeight="1"/>
    <row r="3277" ht="15.75" customHeight="1"/>
    <row r="3278" ht="15.75" customHeight="1"/>
    <row r="3279" ht="15.75" customHeight="1"/>
    <row r="3280" ht="15.75" customHeight="1"/>
    <row r="3281" ht="15.75" customHeight="1"/>
    <row r="3282" ht="15.75" customHeight="1"/>
    <row r="3283" ht="15.75" customHeight="1"/>
    <row r="3284" ht="15.75" customHeight="1"/>
    <row r="3285" ht="15.75" customHeight="1"/>
    <row r="3286" ht="15.75" customHeight="1"/>
    <row r="3287" ht="15.75" customHeight="1"/>
    <row r="3288" ht="15.75" customHeight="1"/>
    <row r="3289" ht="15.75" customHeight="1"/>
    <row r="3290" ht="15.75" customHeight="1"/>
    <row r="3291" ht="15.75" customHeight="1"/>
    <row r="3292" ht="15.75" customHeight="1"/>
    <row r="3293" ht="15.75" customHeight="1"/>
    <row r="3294" ht="15.75" customHeight="1"/>
    <row r="3295" ht="15.75" customHeight="1"/>
    <row r="3296" ht="15.75" customHeight="1"/>
    <row r="3297" ht="15.75" customHeight="1"/>
    <row r="3298" ht="15.75" customHeight="1"/>
    <row r="3299" ht="15.75" customHeight="1"/>
    <row r="3300" ht="15.75" customHeight="1"/>
    <row r="3301" ht="15.75" customHeight="1"/>
    <row r="3302" ht="15.75" customHeight="1"/>
    <row r="3303" ht="15.75" customHeight="1"/>
    <row r="3304" ht="15.75" customHeight="1"/>
    <row r="3305" ht="15.75" customHeight="1"/>
    <row r="3306" ht="15.75" customHeight="1"/>
    <row r="3307" ht="15.75" customHeight="1"/>
    <row r="3308" ht="15.75" customHeight="1"/>
    <row r="3309" ht="15.75" customHeight="1"/>
    <row r="3310" ht="15.75" customHeight="1"/>
    <row r="3311" ht="15.75" customHeight="1"/>
    <row r="3312" ht="15.75" customHeight="1"/>
    <row r="3313" ht="15.75" customHeight="1"/>
    <row r="3314" ht="15.75" customHeight="1"/>
    <row r="3315" ht="15.75" customHeight="1"/>
    <row r="3316" ht="15.75" customHeight="1"/>
    <row r="3317" ht="15.75" customHeight="1"/>
    <row r="3318" ht="15.75" customHeight="1"/>
    <row r="3319" ht="15.75" customHeight="1"/>
    <row r="3320" ht="15.75" customHeight="1"/>
    <row r="3321" ht="15.75" customHeight="1"/>
    <row r="3322" ht="15.75" customHeight="1"/>
    <row r="3323" ht="15.75" customHeight="1"/>
    <row r="3324" ht="15.75" customHeight="1"/>
    <row r="3325" ht="15.75" customHeight="1"/>
    <row r="3326" ht="15.75" customHeight="1"/>
    <row r="3327" ht="15.75" customHeight="1"/>
    <row r="3328" ht="15.75" customHeight="1"/>
    <row r="3329" ht="15.75" customHeight="1"/>
    <row r="3330" ht="15.75" customHeight="1"/>
    <row r="3331" ht="15.75" customHeight="1"/>
    <row r="3332" ht="15.75" customHeight="1"/>
    <row r="3333" ht="15.75" customHeight="1"/>
    <row r="3334" ht="15.75" customHeight="1"/>
    <row r="3335" ht="15.75" customHeight="1"/>
    <row r="3336" ht="15.75" customHeight="1"/>
    <row r="3337" ht="15.75" customHeight="1"/>
    <row r="3338" ht="15.75" customHeight="1"/>
    <row r="3339" ht="15.75" customHeight="1"/>
    <row r="3340" ht="15.75" customHeight="1"/>
    <row r="3341" ht="15.75" customHeight="1"/>
    <row r="3342" ht="15.75" customHeight="1"/>
    <row r="3343" ht="15.75" customHeight="1"/>
    <row r="3344" ht="15.75" customHeight="1"/>
    <row r="3345" ht="15.75" customHeight="1"/>
    <row r="3346" ht="15.75" customHeight="1"/>
    <row r="3347" ht="15.75" customHeight="1"/>
    <row r="3348" ht="15.75" customHeight="1"/>
    <row r="3349" ht="15.75" customHeight="1"/>
    <row r="3350" ht="15.75" customHeight="1"/>
    <row r="3351" ht="15.75" customHeight="1"/>
    <row r="3352" ht="15.75" customHeight="1"/>
    <row r="3353" ht="15.75" customHeight="1"/>
    <row r="3354" ht="15.75" customHeight="1"/>
    <row r="3355" ht="15.75" customHeight="1"/>
    <row r="3356" ht="15.75" customHeight="1"/>
    <row r="3357" ht="15.75" customHeight="1"/>
    <row r="3358" ht="15.75" customHeight="1"/>
    <row r="3359" ht="15.75" customHeight="1"/>
    <row r="3360" ht="15.75" customHeight="1"/>
    <row r="3361" ht="15.75" customHeight="1"/>
    <row r="3362" ht="15.75" customHeight="1"/>
    <row r="3363" ht="15.75" customHeight="1"/>
    <row r="3364" ht="15.75" customHeight="1"/>
    <row r="3365" ht="15.75" customHeight="1"/>
    <row r="3366" ht="15.75" customHeight="1"/>
    <row r="3367" ht="15.75" customHeight="1"/>
    <row r="3368" ht="15.75" customHeight="1"/>
    <row r="3369" ht="15.75" customHeight="1"/>
    <row r="3370" ht="15.75" customHeight="1"/>
    <row r="3371" ht="15.75" customHeight="1"/>
    <row r="3372" ht="15.75" customHeight="1"/>
    <row r="3373" ht="15.75" customHeight="1"/>
    <row r="3374" ht="15.75" customHeight="1"/>
    <row r="3375" ht="15.75" customHeight="1"/>
    <row r="3376" ht="15.75" customHeight="1"/>
    <row r="3377" ht="15.75" customHeight="1"/>
    <row r="3378" ht="15.75" customHeight="1"/>
    <row r="3379" ht="15.75" customHeight="1"/>
    <row r="3380" ht="15.75" customHeight="1"/>
    <row r="3381" ht="15.75" customHeight="1"/>
    <row r="3382" ht="15.75" customHeight="1"/>
    <row r="3383" ht="15.75" customHeight="1"/>
    <row r="3384" ht="15.75" customHeight="1"/>
    <row r="3385" ht="15.75" customHeight="1"/>
    <row r="3386" ht="15.75" customHeight="1"/>
    <row r="3387" ht="15.75" customHeight="1"/>
    <row r="3388" ht="15.75" customHeight="1"/>
    <row r="3389" ht="15.75" customHeight="1"/>
    <row r="3390" ht="15.75" customHeight="1"/>
    <row r="3391" ht="15.75" customHeight="1"/>
    <row r="3392" ht="15.75" customHeight="1"/>
    <row r="3393" ht="15.75" customHeight="1"/>
    <row r="3394" ht="15.75" customHeight="1"/>
    <row r="3395" ht="15.75" customHeight="1"/>
    <row r="3396" ht="15.75" customHeight="1"/>
    <row r="3397" ht="15.75" customHeight="1"/>
    <row r="3398" ht="15.75" customHeight="1"/>
    <row r="3399" ht="15.75" customHeight="1"/>
    <row r="3400" ht="15.75" customHeight="1"/>
    <row r="3401" ht="15.75" customHeight="1"/>
    <row r="3402" ht="15.75" customHeight="1"/>
    <row r="3403" ht="15.75" customHeight="1"/>
    <row r="3404" ht="15.75" customHeight="1"/>
    <row r="3405" ht="15.75" customHeight="1"/>
    <row r="3406" ht="15.75" customHeight="1"/>
    <row r="3407" ht="15.75" customHeight="1"/>
    <row r="3408" ht="15.75" customHeight="1"/>
    <row r="3409" ht="15.75" customHeight="1"/>
    <row r="3410" ht="15.75" customHeight="1"/>
    <row r="3411" ht="15.75" customHeight="1"/>
    <row r="3412" ht="15.75" customHeight="1"/>
    <row r="3413" ht="15.75" customHeight="1"/>
    <row r="3414" ht="15.75" customHeight="1"/>
    <row r="3415" ht="15.75" customHeight="1"/>
    <row r="3416" ht="15.75" customHeight="1"/>
    <row r="3417" ht="15.75" customHeight="1"/>
    <row r="3418" ht="15.75" customHeight="1"/>
    <row r="3419" ht="15.75" customHeight="1"/>
    <row r="3420" ht="15.75" customHeight="1"/>
    <row r="3421" ht="15.75" customHeight="1"/>
    <row r="3422" ht="15.75" customHeight="1"/>
    <row r="3423" ht="15.75" customHeight="1"/>
    <row r="3424" ht="15.75" customHeight="1"/>
    <row r="3425" ht="15.75" customHeight="1"/>
    <row r="3426" ht="15.75" customHeight="1"/>
    <row r="3427" ht="15.75" customHeight="1"/>
    <row r="3428" ht="15.75" customHeight="1"/>
    <row r="3429" ht="15.75" customHeight="1"/>
    <row r="3430" ht="15.75" customHeight="1"/>
    <row r="3431" ht="15.75" customHeight="1"/>
    <row r="3432" ht="15.75" customHeight="1"/>
    <row r="3433" ht="15.75" customHeight="1"/>
    <row r="3434" ht="15.75" customHeight="1"/>
    <row r="3435" ht="15.75" customHeight="1"/>
    <row r="3436" ht="15.75" customHeight="1"/>
    <row r="3437" ht="15.75" customHeight="1"/>
    <row r="3438" ht="15.75" customHeight="1"/>
    <row r="3439" ht="15.75" customHeight="1"/>
    <row r="3440" ht="15.75" customHeight="1"/>
    <row r="3441" ht="15.75" customHeight="1"/>
    <row r="3442" ht="15.75" customHeight="1"/>
    <row r="3443" ht="15.75" customHeight="1"/>
    <row r="3444" ht="15.75" customHeight="1"/>
    <row r="3445" ht="15.75" customHeight="1"/>
    <row r="3446" ht="15.75" customHeight="1"/>
    <row r="3447" ht="15.75" customHeight="1"/>
    <row r="3448" ht="15.75" customHeight="1"/>
    <row r="3449" ht="15.75" customHeight="1"/>
    <row r="3450" ht="15.75" customHeight="1"/>
    <row r="3451" ht="15.75" customHeight="1"/>
    <row r="3452" ht="15.75" customHeight="1"/>
    <row r="3453" ht="15.75" customHeight="1"/>
    <row r="3454" ht="15.75" customHeight="1"/>
    <row r="3455" ht="15.75" customHeight="1"/>
    <row r="3456" ht="15.75" customHeight="1"/>
    <row r="3457" ht="15.75" customHeight="1"/>
    <row r="3458" ht="15.75" customHeight="1"/>
    <row r="3459" ht="15.75" customHeight="1"/>
    <row r="3460" ht="15.75" customHeight="1"/>
    <row r="3461" ht="15.75" customHeight="1"/>
    <row r="3462" ht="15.75" customHeight="1"/>
    <row r="3463" ht="15.75" customHeight="1"/>
    <row r="3464" ht="15.75" customHeight="1"/>
    <row r="3465" ht="15.75" customHeight="1"/>
    <row r="3466" ht="15.75" customHeight="1"/>
    <row r="3467" ht="15.75" customHeight="1"/>
    <row r="3468" ht="15.75" customHeight="1"/>
    <row r="3469" ht="15.75" customHeight="1"/>
    <row r="3470" ht="15.75" customHeight="1"/>
    <row r="3471" ht="15.75" customHeight="1"/>
    <row r="3472" ht="15.75" customHeight="1"/>
    <row r="3473" ht="15.75" customHeight="1"/>
    <row r="3474" ht="15.75" customHeight="1"/>
    <row r="3475" ht="15.75" customHeight="1"/>
    <row r="3476" ht="15.75" customHeight="1"/>
    <row r="3477" ht="15.75" customHeight="1"/>
    <row r="3478" ht="15.75" customHeight="1"/>
    <row r="3479" ht="15.75" customHeight="1"/>
    <row r="3480" ht="15.75" customHeight="1"/>
    <row r="3481" ht="15.75" customHeight="1"/>
    <row r="3482" ht="15.75" customHeight="1"/>
    <row r="3483" ht="15.75" customHeight="1"/>
    <row r="3484" ht="15.75" customHeight="1"/>
    <row r="3485" ht="15.75" customHeight="1"/>
    <row r="3486" ht="15.75" customHeight="1"/>
    <row r="3487" ht="15.75" customHeight="1"/>
    <row r="3488" ht="15.75" customHeight="1"/>
    <row r="3489" ht="15.75" customHeight="1"/>
    <row r="3490" ht="15.75" customHeight="1"/>
    <row r="3491" ht="15.75" customHeight="1"/>
    <row r="3492" ht="15.75" customHeight="1"/>
    <row r="3493" ht="15.75" customHeight="1"/>
    <row r="3494" ht="15.75" customHeight="1"/>
    <row r="3495" ht="15.75" customHeight="1"/>
    <row r="3496" ht="15.75" customHeight="1"/>
    <row r="3497" ht="15.75" customHeight="1"/>
    <row r="3498" ht="15.75" customHeight="1"/>
    <row r="3499" ht="15.75" customHeight="1"/>
    <row r="3500" ht="15.75" customHeight="1"/>
    <row r="3501" ht="15.75" customHeight="1"/>
    <row r="3502" ht="15.75" customHeight="1"/>
    <row r="3503" ht="15.75" customHeight="1"/>
    <row r="3504" ht="15.75" customHeight="1"/>
    <row r="3505" ht="15.75" customHeight="1"/>
    <row r="3506" ht="15.75" customHeight="1"/>
    <row r="3507" ht="15.75" customHeight="1"/>
    <row r="3508" ht="15.75" customHeight="1"/>
    <row r="3509" ht="15.75" customHeight="1"/>
    <row r="3510" ht="15.75" customHeight="1"/>
    <row r="3511" ht="15.75" customHeight="1"/>
    <row r="3512" ht="15.75" customHeight="1"/>
    <row r="3513" ht="15.75" customHeight="1"/>
    <row r="3514" ht="15.75" customHeight="1"/>
    <row r="3515" ht="15.75" customHeight="1"/>
    <row r="3516" ht="15.75" customHeight="1"/>
    <row r="3517" ht="15.75" customHeight="1"/>
    <row r="3518" ht="15.75" customHeight="1"/>
    <row r="3519" ht="15.75" customHeight="1"/>
    <row r="3520" ht="15.75" customHeight="1"/>
    <row r="3521" ht="15.75" customHeight="1"/>
    <row r="3522" ht="15.75" customHeight="1"/>
    <row r="3523" ht="15.75" customHeight="1"/>
    <row r="3524" ht="15.75" customHeight="1"/>
    <row r="3525" ht="15.75" customHeight="1"/>
    <row r="3526" ht="15.75" customHeight="1"/>
    <row r="3527" ht="15.75" customHeight="1"/>
    <row r="3528" ht="15.75" customHeight="1"/>
    <row r="3529" ht="15.75" customHeight="1"/>
    <row r="3530" ht="15.75" customHeight="1"/>
    <row r="3531" ht="15.75" customHeight="1"/>
    <row r="3532" ht="15.75" customHeight="1"/>
    <row r="3533" ht="15.75" customHeight="1"/>
    <row r="3534" ht="15.75" customHeight="1"/>
    <row r="3535" ht="15.75" customHeight="1"/>
    <row r="3536" ht="15.75" customHeight="1"/>
    <row r="3537" ht="15.75" customHeight="1"/>
    <row r="3538" ht="15.75" customHeight="1"/>
    <row r="3539" ht="15.75" customHeight="1"/>
    <row r="3540" ht="15.75" customHeight="1"/>
    <row r="3541" ht="15.75" customHeight="1"/>
    <row r="3542" ht="15.75" customHeight="1"/>
    <row r="3543" ht="15.75" customHeight="1"/>
    <row r="3544" ht="15.75" customHeight="1"/>
    <row r="3545" ht="15.75" customHeight="1"/>
    <row r="3546" ht="15.75" customHeight="1"/>
    <row r="3547" ht="15.75" customHeight="1"/>
    <row r="3548" ht="15.75" customHeight="1"/>
    <row r="3549" ht="15.75" customHeight="1"/>
    <row r="3550" ht="15.75" customHeight="1"/>
    <row r="3551" ht="15.75" customHeight="1"/>
    <row r="3552" ht="15.75" customHeight="1"/>
    <row r="3553" ht="15.75" customHeight="1"/>
    <row r="3554" ht="15.75" customHeight="1"/>
    <row r="3555" ht="15.75" customHeight="1"/>
    <row r="3556" ht="15.75" customHeight="1"/>
    <row r="3557" ht="15.75" customHeight="1"/>
    <row r="3558" ht="15.75" customHeight="1"/>
    <row r="3559" ht="15.75" customHeight="1"/>
    <row r="3560" ht="15.75" customHeight="1"/>
    <row r="3561" ht="15.75" customHeight="1"/>
    <row r="3562" ht="15.75" customHeight="1"/>
    <row r="3563" ht="15.75" customHeight="1"/>
    <row r="3564" ht="15.75" customHeight="1"/>
    <row r="3565" ht="15.75" customHeight="1"/>
    <row r="3566" ht="15.75" customHeight="1"/>
    <row r="3567" ht="15.75" customHeight="1"/>
    <row r="3568" ht="15.75" customHeight="1"/>
    <row r="3569" ht="15.75" customHeight="1"/>
    <row r="3570" ht="15.75" customHeight="1"/>
    <row r="3571" ht="15.75" customHeight="1"/>
    <row r="3572" ht="15.75" customHeight="1"/>
    <row r="3573" ht="15.75" customHeight="1"/>
    <row r="3574" ht="15.75" customHeight="1"/>
    <row r="3575" ht="15.75" customHeight="1"/>
    <row r="3576" ht="15.75" customHeight="1"/>
    <row r="3577" ht="15.75" customHeight="1"/>
    <row r="3578" ht="15.75" customHeight="1"/>
    <row r="3579" ht="15.75" customHeight="1"/>
    <row r="3580" ht="15.75" customHeight="1"/>
    <row r="3581" ht="15.75" customHeight="1"/>
    <row r="3582" ht="15.75" customHeight="1"/>
    <row r="3583" ht="15.75" customHeight="1"/>
    <row r="3584" ht="15.75" customHeight="1"/>
    <row r="3585" ht="15.75" customHeight="1"/>
    <row r="3586" ht="15.75" customHeight="1"/>
    <row r="3587" ht="15.75" customHeight="1"/>
    <row r="3588" ht="15.75" customHeight="1"/>
    <row r="3589" ht="15.75" customHeight="1"/>
    <row r="3590" ht="15.75" customHeight="1"/>
    <row r="3591" ht="15.75" customHeight="1"/>
    <row r="3592" ht="15.75" customHeight="1"/>
    <row r="3593" ht="15.75" customHeight="1"/>
    <row r="3594" ht="15.75" customHeight="1"/>
    <row r="3595" ht="15.75" customHeight="1"/>
    <row r="3596" ht="15.75" customHeight="1"/>
    <row r="3597" ht="15.75" customHeight="1"/>
    <row r="3598" ht="15.75" customHeight="1"/>
    <row r="3599" ht="15.75" customHeight="1"/>
    <row r="3600" ht="15.75" customHeight="1"/>
    <row r="3601" ht="15.75" customHeight="1"/>
    <row r="3602" ht="15.75" customHeight="1"/>
    <row r="3603" ht="15.75" customHeight="1"/>
    <row r="3604" ht="15.75" customHeight="1"/>
    <row r="3605" ht="15.75" customHeight="1"/>
    <row r="3606" ht="15.75" customHeight="1"/>
    <row r="3607" ht="15.75" customHeight="1"/>
    <row r="3608" ht="15.75" customHeight="1"/>
    <row r="3609" ht="15.75" customHeight="1"/>
    <row r="3610" ht="15.75" customHeight="1"/>
    <row r="3611" ht="15.75" customHeight="1"/>
    <row r="3612" ht="15.75" customHeight="1"/>
    <row r="3613" ht="15.75" customHeight="1"/>
    <row r="3614" ht="15.75" customHeight="1"/>
    <row r="3615" ht="15.75" customHeight="1"/>
    <row r="3616" ht="15.75" customHeight="1"/>
    <row r="3617" ht="15.75" customHeight="1"/>
    <row r="3618" ht="15.75" customHeight="1"/>
    <row r="3619" ht="15.75" customHeight="1"/>
    <row r="3620" ht="15.75" customHeight="1"/>
    <row r="3621" ht="15.75" customHeight="1"/>
    <row r="3622" ht="15.75" customHeight="1"/>
    <row r="3623" ht="15.75" customHeight="1"/>
    <row r="3624" ht="15.75" customHeight="1"/>
    <row r="3625" ht="15.75" customHeight="1"/>
    <row r="3626" ht="15.75" customHeight="1"/>
    <row r="3627" ht="15.75" customHeight="1"/>
    <row r="3628" ht="15.75" customHeight="1"/>
    <row r="3629" ht="15.75" customHeight="1"/>
    <row r="3630" ht="15.75" customHeight="1"/>
    <row r="3631" ht="15.75" customHeight="1"/>
    <row r="3632" ht="15.75" customHeight="1"/>
    <row r="3633" ht="15.75" customHeight="1"/>
    <row r="3634" ht="15.75" customHeight="1"/>
    <row r="3635" ht="15.75" customHeight="1"/>
    <row r="3636" ht="15.75" customHeight="1"/>
    <row r="3637" ht="15.75" customHeight="1"/>
    <row r="3638" ht="15.75" customHeight="1"/>
    <row r="3639" ht="15.75" customHeight="1"/>
    <row r="3640" ht="15.75" customHeight="1"/>
    <row r="3641" ht="15.75" customHeight="1"/>
    <row r="3642" ht="15.75" customHeight="1"/>
    <row r="3643" ht="15.75" customHeight="1"/>
    <row r="3644" ht="15.75" customHeight="1"/>
    <row r="3645" ht="15.75" customHeight="1"/>
    <row r="3646" ht="15.75" customHeight="1"/>
    <row r="3647" ht="15.75" customHeight="1"/>
    <row r="3648" ht="15.75" customHeight="1"/>
    <row r="3649" ht="15.75" customHeight="1"/>
    <row r="3650" ht="15.75" customHeight="1"/>
    <row r="3651" ht="15.75" customHeight="1"/>
    <row r="3652" ht="15.75" customHeight="1"/>
    <row r="3653" ht="15.75" customHeight="1"/>
    <row r="3654" ht="15.75" customHeight="1"/>
    <row r="3655" ht="15.75" customHeight="1"/>
    <row r="3656" ht="15.75" customHeight="1"/>
    <row r="3657" ht="15.75" customHeight="1"/>
    <row r="3658" ht="15.75" customHeight="1"/>
    <row r="3659" ht="15.75" customHeight="1"/>
    <row r="3660" ht="15.75" customHeight="1"/>
    <row r="3661" ht="15.75" customHeight="1"/>
    <row r="3662" ht="15.75" customHeight="1"/>
    <row r="3663" ht="15.75" customHeight="1"/>
    <row r="3664" ht="15.75" customHeight="1"/>
    <row r="3665" ht="15.75" customHeight="1"/>
    <row r="3666" ht="15.75" customHeight="1"/>
    <row r="3667" ht="15.75" customHeight="1"/>
    <row r="3668" ht="15.75" customHeight="1"/>
    <row r="3669" ht="15.75" customHeight="1"/>
    <row r="3670" ht="15.75" customHeight="1"/>
    <row r="3671" ht="15.75" customHeight="1"/>
    <row r="3672" ht="15.75" customHeight="1"/>
    <row r="3673" ht="15.75" customHeight="1"/>
    <row r="3674" ht="15.75" customHeight="1"/>
    <row r="3675" ht="15.75" customHeight="1"/>
    <row r="3676" ht="15.75" customHeight="1"/>
    <row r="3677" ht="15.75" customHeight="1"/>
    <row r="3678" ht="15.75" customHeight="1"/>
    <row r="3679" ht="15.75" customHeight="1"/>
    <row r="3680" ht="15.75" customHeight="1"/>
    <row r="3681" ht="15.75" customHeight="1"/>
    <row r="3682" ht="15.75" customHeight="1"/>
    <row r="3683" ht="15.75" customHeight="1"/>
    <row r="3684" ht="15.75" customHeight="1"/>
    <row r="3685" ht="15.75" customHeight="1"/>
    <row r="3686" ht="15.75" customHeight="1"/>
    <row r="3687" ht="15.75" customHeight="1"/>
    <row r="3688" ht="15.75" customHeight="1"/>
    <row r="3689" ht="15.75" customHeight="1"/>
    <row r="3690" ht="15.75" customHeight="1"/>
    <row r="3691" ht="15.75" customHeight="1"/>
    <row r="3692" ht="15.75" customHeight="1"/>
    <row r="3693" ht="15.75" customHeight="1"/>
    <row r="3694" ht="15.75" customHeight="1"/>
    <row r="3695" ht="15.75" customHeight="1"/>
    <row r="3696" ht="15.75" customHeight="1"/>
    <row r="3697" ht="15.75" customHeight="1"/>
    <row r="3698" ht="15.75" customHeight="1"/>
    <row r="3699" ht="15.75" customHeight="1"/>
    <row r="3700" ht="15.75" customHeight="1"/>
    <row r="3701" ht="15.75" customHeight="1"/>
    <row r="3702" ht="15.75" customHeight="1"/>
    <row r="3703" ht="15.75" customHeight="1"/>
    <row r="3704" ht="15.75" customHeight="1"/>
    <row r="3705" ht="15.75" customHeight="1"/>
    <row r="3706" ht="15.75" customHeight="1"/>
    <row r="3707" ht="15.75" customHeight="1"/>
    <row r="3708" ht="15.75" customHeight="1"/>
    <row r="3709" ht="15.75" customHeight="1"/>
    <row r="3710" ht="15.75" customHeight="1"/>
    <row r="3711" ht="15.75" customHeight="1"/>
    <row r="3712" ht="15.75" customHeight="1"/>
    <row r="3713" ht="15.75" customHeight="1"/>
    <row r="3714" ht="15.75" customHeight="1"/>
    <row r="3715" ht="15.75" customHeight="1"/>
    <row r="3716" ht="15.75" customHeight="1"/>
    <row r="3717" ht="15.75" customHeight="1"/>
    <row r="3718" ht="15.75" customHeight="1"/>
    <row r="3719" ht="15.75" customHeight="1"/>
    <row r="3720" ht="15.75" customHeight="1"/>
    <row r="3721" ht="15.75" customHeight="1"/>
    <row r="3722" ht="15.75" customHeight="1"/>
    <row r="3723" ht="15.75" customHeight="1"/>
    <row r="3724" ht="15.75" customHeight="1"/>
    <row r="3725" ht="15.75" customHeight="1"/>
    <row r="3726" ht="15.75" customHeight="1"/>
    <row r="3727" ht="15.75" customHeight="1"/>
    <row r="3728" ht="15.75" customHeight="1"/>
    <row r="3729" ht="15.75" customHeight="1"/>
    <row r="3730" ht="15.75" customHeight="1"/>
    <row r="3731" ht="15.75" customHeight="1"/>
    <row r="3732" ht="15.75" customHeight="1"/>
    <row r="3733" ht="15.75" customHeight="1"/>
    <row r="3734" ht="15.75" customHeight="1"/>
    <row r="3735" ht="15.75" customHeight="1"/>
    <row r="3736" ht="15.75" customHeight="1"/>
    <row r="3737" ht="15.75" customHeight="1"/>
    <row r="3738" ht="15.75" customHeight="1"/>
    <row r="3739" ht="15.75" customHeight="1"/>
    <row r="3740" ht="15.75" customHeight="1"/>
    <row r="3741" ht="15.75" customHeight="1"/>
    <row r="3742" ht="15.75" customHeight="1"/>
    <row r="3743" ht="15.75" customHeight="1"/>
    <row r="3744" ht="15.75" customHeight="1"/>
    <row r="3745" ht="15.75" customHeight="1"/>
    <row r="3746" ht="15.75" customHeight="1"/>
    <row r="3747" ht="15.75" customHeight="1"/>
    <row r="3748" ht="15.75" customHeight="1"/>
    <row r="3749" ht="15.75" customHeight="1"/>
    <row r="3750" ht="15.75" customHeight="1"/>
    <row r="3751" ht="15.75" customHeight="1"/>
    <row r="3752" ht="15.75" customHeight="1"/>
    <row r="3753" ht="15.75" customHeight="1"/>
    <row r="3754" ht="15.75" customHeight="1"/>
    <row r="3755" ht="15.75" customHeight="1"/>
    <row r="3756" ht="15.75" customHeight="1"/>
    <row r="3757" ht="15.75" customHeight="1"/>
    <row r="3758" ht="15.75" customHeight="1"/>
    <row r="3759" ht="15.75" customHeight="1"/>
    <row r="3760" ht="15.75" customHeight="1"/>
    <row r="3761" ht="15.75" customHeight="1"/>
    <row r="3762" ht="15.75" customHeight="1"/>
    <row r="3763" ht="15.75" customHeight="1"/>
    <row r="3764" ht="15.75" customHeight="1"/>
    <row r="3765" ht="15.75" customHeight="1"/>
    <row r="3766" ht="15.75" customHeight="1"/>
    <row r="3767" ht="15.75" customHeight="1"/>
    <row r="3768" ht="15.75" customHeight="1"/>
    <row r="3769" ht="15.75" customHeight="1"/>
    <row r="3770" ht="15.75" customHeight="1"/>
    <row r="3771" ht="15.75" customHeight="1"/>
    <row r="3772" ht="15.75" customHeight="1"/>
    <row r="3773" ht="15.75" customHeight="1"/>
    <row r="3774" ht="15.75" customHeight="1"/>
    <row r="3775" ht="15.75" customHeight="1"/>
    <row r="3776" ht="15.75" customHeight="1"/>
    <row r="3777" ht="15.75" customHeight="1"/>
    <row r="3778" ht="15.75" customHeight="1"/>
    <row r="3779" ht="15.75" customHeight="1"/>
    <row r="3780" ht="15.75" customHeight="1"/>
    <row r="3781" ht="15.75" customHeight="1"/>
    <row r="3782" ht="15.75" customHeight="1"/>
    <row r="3783" ht="15.75" customHeight="1"/>
    <row r="3784" ht="15.75" customHeight="1"/>
    <row r="3785" ht="15.75" customHeight="1"/>
    <row r="3786" ht="15.75" customHeight="1"/>
    <row r="3787" ht="15.75" customHeight="1"/>
    <row r="3788" ht="15.75" customHeight="1"/>
    <row r="3789" ht="15.75" customHeight="1"/>
    <row r="3790" ht="15.75" customHeight="1"/>
    <row r="3791" ht="15.75" customHeight="1"/>
    <row r="3792" ht="15.75" customHeight="1"/>
    <row r="3793" ht="15.75" customHeight="1"/>
    <row r="3794" ht="15.75" customHeight="1"/>
    <row r="3795" ht="15.75" customHeight="1"/>
    <row r="3796" ht="15.75" customHeight="1"/>
    <row r="3797" ht="15.75" customHeight="1"/>
    <row r="3798" ht="15.75" customHeight="1"/>
    <row r="3799" ht="15.75" customHeight="1"/>
    <row r="3800" ht="15.75" customHeight="1"/>
    <row r="3801" ht="15.75" customHeight="1"/>
    <row r="3802" ht="15.75" customHeight="1"/>
    <row r="3803" ht="15.75" customHeight="1"/>
    <row r="3804" ht="15.75" customHeight="1"/>
    <row r="3805" ht="15.75" customHeight="1"/>
    <row r="3806" ht="15.75" customHeight="1"/>
    <row r="3807" ht="15.75" customHeight="1"/>
    <row r="3808" ht="15.75" customHeight="1"/>
    <row r="3809" ht="15.75" customHeight="1"/>
    <row r="3810" ht="15.75" customHeight="1"/>
    <row r="3811" ht="15.75" customHeight="1"/>
    <row r="3812" ht="15.75" customHeight="1"/>
    <row r="3813" ht="15.75" customHeight="1"/>
    <row r="3814" ht="15.75" customHeight="1"/>
    <row r="3815" ht="15.75" customHeight="1"/>
    <row r="3816" ht="15.75" customHeight="1"/>
    <row r="3817" ht="15.75" customHeight="1"/>
    <row r="3818" ht="15.75" customHeight="1"/>
    <row r="3819" ht="15.75" customHeight="1"/>
    <row r="3820" ht="15.75" customHeight="1"/>
    <row r="3821" ht="15.75" customHeight="1"/>
    <row r="3822" ht="15.75" customHeight="1"/>
    <row r="3823" ht="15.75" customHeight="1"/>
    <row r="3824" ht="15.75" customHeight="1"/>
    <row r="3825" ht="15.75" customHeight="1"/>
    <row r="3826" ht="15.75" customHeight="1"/>
    <row r="3827" ht="15.75" customHeight="1"/>
    <row r="3828" ht="15.75" customHeight="1"/>
    <row r="3829" ht="15.75" customHeight="1"/>
    <row r="3830" ht="15.75" customHeight="1"/>
    <row r="3831" ht="15.75" customHeight="1"/>
    <row r="3832" ht="15.75" customHeight="1"/>
    <row r="3833" ht="15.75" customHeight="1"/>
    <row r="3834" ht="15.75" customHeight="1"/>
    <row r="3835" ht="15.75" customHeight="1"/>
    <row r="3836" ht="15.75" customHeight="1"/>
    <row r="3837" ht="15.75" customHeight="1"/>
    <row r="3838" ht="15.75" customHeight="1"/>
    <row r="3839" ht="15.75" customHeight="1"/>
    <row r="3840" ht="15.75" customHeight="1"/>
    <row r="3841" ht="15.75" customHeight="1"/>
    <row r="3842" ht="15.75" customHeight="1"/>
    <row r="3843" ht="15.75" customHeight="1"/>
    <row r="3844" ht="15.75" customHeight="1"/>
    <row r="3845" ht="15.75" customHeight="1"/>
    <row r="3846" ht="15.75" customHeight="1"/>
    <row r="3847" ht="15.75" customHeight="1"/>
    <row r="3848" ht="15.75" customHeight="1"/>
    <row r="3849" ht="15.75" customHeight="1"/>
    <row r="3850" ht="15.75" customHeight="1"/>
    <row r="3851" ht="15.75" customHeight="1"/>
    <row r="3852" ht="15.75" customHeight="1"/>
    <row r="3853" ht="15.75" customHeight="1"/>
    <row r="3854" ht="15.75" customHeight="1"/>
    <row r="3855" ht="15.75" customHeight="1"/>
    <row r="3856" ht="15.75" customHeight="1"/>
    <row r="3857" ht="15.75" customHeight="1"/>
    <row r="3858" ht="15.75" customHeight="1"/>
    <row r="3859" ht="15.75" customHeight="1"/>
    <row r="3860" ht="15.75" customHeight="1"/>
    <row r="3861" ht="15.75" customHeight="1"/>
    <row r="3862" ht="15.75" customHeight="1"/>
    <row r="3863" ht="15.75" customHeight="1"/>
    <row r="3864" ht="15.75" customHeight="1"/>
    <row r="3865" ht="15.75" customHeight="1"/>
    <row r="3866" ht="15.75" customHeight="1"/>
    <row r="3867" ht="15.75" customHeight="1"/>
    <row r="3868" ht="15.75" customHeight="1"/>
    <row r="3869" ht="15.75" customHeight="1"/>
    <row r="3870" ht="15.75" customHeight="1"/>
    <row r="3871" ht="15.75" customHeight="1"/>
    <row r="3872" ht="15.75" customHeight="1"/>
    <row r="3873" ht="15.75" customHeight="1"/>
    <row r="3874" ht="15.75" customHeight="1"/>
    <row r="3875" ht="15.75" customHeight="1"/>
    <row r="3876" ht="15.75" customHeight="1"/>
    <row r="3877" ht="15.75" customHeight="1"/>
    <row r="3878" ht="15.75" customHeight="1"/>
    <row r="3879" ht="15.75" customHeight="1"/>
    <row r="3880" ht="15.75" customHeight="1"/>
    <row r="3881" ht="15.75" customHeight="1"/>
    <row r="3882" ht="15.75" customHeight="1"/>
    <row r="3883" ht="15.75" customHeight="1"/>
    <row r="3884" ht="15.75" customHeight="1"/>
    <row r="3885" ht="15.75" customHeight="1"/>
    <row r="3886" ht="15.75" customHeight="1"/>
    <row r="3887" ht="15.75" customHeight="1"/>
    <row r="3888" ht="15.75" customHeight="1"/>
    <row r="3889" ht="15.75" customHeight="1"/>
    <row r="3890" ht="15.75" customHeight="1"/>
    <row r="3891" ht="15.75" customHeight="1"/>
    <row r="3892" ht="15.75" customHeight="1"/>
    <row r="3893" ht="15.75" customHeight="1"/>
    <row r="3894" ht="15.75" customHeight="1"/>
    <row r="3895" ht="15.75" customHeight="1"/>
    <row r="3896" ht="15.75" customHeight="1"/>
    <row r="3897" ht="15.75" customHeight="1"/>
    <row r="3898" ht="15.75" customHeight="1"/>
    <row r="3899" ht="15.75" customHeight="1"/>
    <row r="3900" ht="15.75" customHeight="1"/>
    <row r="3901" ht="15.75" customHeight="1"/>
    <row r="3902" ht="15.75" customHeight="1"/>
    <row r="3903" ht="15.75" customHeight="1"/>
    <row r="3904" ht="15.75" customHeight="1"/>
    <row r="3905" ht="15.75" customHeight="1"/>
    <row r="3906" ht="15.75" customHeight="1"/>
    <row r="3907" ht="15.75" customHeight="1"/>
    <row r="3908" ht="15.75" customHeight="1"/>
    <row r="3909" ht="15.75" customHeight="1"/>
    <row r="3910" ht="15.75" customHeight="1"/>
    <row r="3911" ht="15.75" customHeight="1"/>
    <row r="3912" ht="15.75" customHeight="1"/>
    <row r="3913" ht="15.75" customHeight="1"/>
    <row r="3914" ht="15.75" customHeight="1"/>
    <row r="3915" ht="15.75" customHeight="1"/>
    <row r="3916" ht="15.75" customHeight="1"/>
    <row r="3917" ht="15.75" customHeight="1"/>
    <row r="3918" ht="15.75" customHeight="1"/>
    <row r="3919" ht="15.75" customHeight="1"/>
    <row r="3920" ht="15.75" customHeight="1"/>
    <row r="3921" ht="15.75" customHeight="1"/>
    <row r="3922" ht="15.75" customHeight="1"/>
    <row r="3923" ht="15.75" customHeight="1"/>
    <row r="3924" ht="15.75" customHeight="1"/>
    <row r="3925" ht="15.75" customHeight="1"/>
    <row r="3926" ht="15.75" customHeight="1"/>
    <row r="3927" ht="15.75" customHeight="1"/>
    <row r="3928" ht="15.75" customHeight="1"/>
    <row r="3929" ht="15.75" customHeight="1"/>
    <row r="3930" ht="15.75" customHeight="1"/>
    <row r="3931" ht="15.75" customHeight="1"/>
    <row r="3932" ht="15.75" customHeight="1"/>
    <row r="3933" ht="15.75" customHeight="1"/>
    <row r="3934" ht="15.75" customHeight="1"/>
    <row r="3935" ht="15.75" customHeight="1"/>
    <row r="3936" ht="15.75" customHeight="1"/>
    <row r="3937" ht="15.75" customHeight="1"/>
    <row r="3938" ht="15.75" customHeight="1"/>
    <row r="3939" ht="15.75" customHeight="1"/>
    <row r="3940" ht="15.75" customHeight="1"/>
    <row r="3941" ht="15.75" customHeight="1"/>
    <row r="3942" ht="15.75" customHeight="1"/>
    <row r="3943" ht="15.75" customHeight="1"/>
    <row r="3944" ht="15.75" customHeight="1"/>
    <row r="3945" ht="15.75" customHeight="1"/>
    <row r="3946" ht="15.75" customHeight="1"/>
    <row r="3947" ht="15.75" customHeight="1"/>
    <row r="3948" ht="15.75" customHeight="1"/>
    <row r="3949" ht="15.75" customHeight="1"/>
    <row r="3950" ht="15.75" customHeight="1"/>
    <row r="3951" ht="15.75" customHeight="1"/>
    <row r="3952" ht="15.75" customHeight="1"/>
    <row r="3953" ht="15.75" customHeight="1"/>
    <row r="3954" ht="15.75" customHeight="1"/>
    <row r="3955" ht="15.75" customHeight="1"/>
    <row r="3956" ht="15.75" customHeight="1"/>
    <row r="3957" ht="15.75" customHeight="1"/>
    <row r="3958" ht="15.75" customHeight="1"/>
    <row r="3959" ht="15.75" customHeight="1"/>
    <row r="3960" ht="15.75" customHeight="1"/>
    <row r="3961" ht="15.75" customHeight="1"/>
    <row r="3962" ht="15.75" customHeight="1"/>
    <row r="3963" ht="15.75" customHeight="1"/>
    <row r="3964" ht="15.75" customHeight="1"/>
    <row r="3965" ht="15.75" customHeight="1"/>
    <row r="3966" ht="15.75" customHeight="1"/>
    <row r="3967" ht="15.75" customHeight="1"/>
    <row r="3968" ht="15.75" customHeight="1"/>
    <row r="3969" ht="15.75" customHeight="1"/>
    <row r="3970" ht="15.75" customHeight="1"/>
    <row r="3971" ht="15.75" customHeight="1"/>
    <row r="3972" ht="15.75" customHeight="1"/>
    <row r="3973" ht="15.75" customHeight="1"/>
    <row r="3974" ht="15.75" customHeight="1"/>
    <row r="3975" ht="15.75" customHeight="1"/>
    <row r="3976" ht="15.75" customHeight="1"/>
    <row r="3977" ht="15.75" customHeight="1"/>
    <row r="3978" ht="15.75" customHeight="1"/>
    <row r="3979" ht="15.75" customHeight="1"/>
    <row r="3980" ht="15.75" customHeight="1"/>
    <row r="3981" ht="15.75" customHeight="1"/>
    <row r="3982" ht="15.75" customHeight="1"/>
    <row r="3983" ht="15.75" customHeight="1"/>
    <row r="3984" ht="15.75" customHeight="1"/>
    <row r="3985" ht="15.75" customHeight="1"/>
    <row r="3986" ht="15.75" customHeight="1"/>
    <row r="3987" ht="15.75" customHeight="1"/>
    <row r="3988" ht="15.75" customHeight="1"/>
    <row r="3989" ht="15.75" customHeight="1"/>
    <row r="3990" ht="15.75" customHeight="1"/>
    <row r="3991" ht="15.75" customHeight="1"/>
    <row r="3992" ht="15.75" customHeight="1"/>
    <row r="3993" ht="15.75" customHeight="1"/>
    <row r="3994" ht="15.75" customHeight="1"/>
    <row r="3995" ht="15.75" customHeight="1"/>
    <row r="3996" ht="15.75" customHeight="1"/>
    <row r="3997" ht="15.75" customHeight="1"/>
    <row r="3998" ht="15.75" customHeight="1"/>
    <row r="3999" ht="15.75" customHeight="1"/>
    <row r="4000" ht="15.75" customHeight="1"/>
    <row r="4001" ht="15.75" customHeight="1"/>
    <row r="4002" ht="15.75" customHeight="1"/>
    <row r="4003" ht="15.75" customHeight="1"/>
    <row r="4004" ht="15.75" customHeight="1"/>
    <row r="4005" ht="15.75" customHeight="1"/>
    <row r="4006" ht="15.75" customHeight="1"/>
    <row r="4007" ht="15.75" customHeight="1"/>
    <row r="4008" ht="15.75" customHeight="1"/>
    <row r="4009" ht="15.75" customHeight="1"/>
    <row r="4010" ht="15.75" customHeight="1"/>
    <row r="4011" ht="15.75" customHeight="1"/>
    <row r="4012" ht="15.75" customHeight="1"/>
    <row r="4013" ht="15.75" customHeight="1"/>
    <row r="4014" ht="15.75" customHeight="1"/>
    <row r="4015" ht="15.75" customHeight="1"/>
    <row r="4016" ht="15.75" customHeight="1"/>
    <row r="4017" ht="15.75" customHeight="1"/>
    <row r="4018" ht="15.75" customHeight="1"/>
    <row r="4019" ht="15.75" customHeight="1"/>
    <row r="4020" ht="15.75" customHeight="1"/>
    <row r="4021" ht="15.75" customHeight="1"/>
    <row r="4022" ht="15.75" customHeight="1"/>
    <row r="4023" ht="15.75" customHeight="1"/>
    <row r="4024" ht="15.75" customHeight="1"/>
    <row r="4025" ht="15.75" customHeight="1"/>
    <row r="4026" ht="15.75" customHeight="1"/>
    <row r="4027" ht="15.75" customHeight="1"/>
    <row r="4028" ht="15.75" customHeight="1"/>
    <row r="4029" ht="15.75" customHeight="1"/>
    <row r="4030" ht="15.75" customHeight="1"/>
    <row r="4031" ht="15.75" customHeight="1"/>
    <row r="4032" ht="15.75" customHeight="1"/>
    <row r="4033" ht="15.75" customHeight="1"/>
    <row r="4034" ht="15.75" customHeight="1"/>
    <row r="4035" ht="15.75" customHeight="1"/>
    <row r="4036" ht="15.75" customHeight="1"/>
    <row r="4037" ht="15.75" customHeight="1"/>
    <row r="4038" ht="15.75" customHeight="1"/>
    <row r="4039" ht="15.75" customHeight="1"/>
    <row r="4040" ht="15.75" customHeight="1"/>
    <row r="4041" ht="15.75" customHeight="1"/>
    <row r="4042" ht="15.75" customHeight="1"/>
    <row r="4043" ht="15.75" customHeight="1"/>
    <row r="4044" ht="15.75" customHeight="1"/>
    <row r="4045" ht="15.75" customHeight="1"/>
    <row r="4046" ht="15.75" customHeight="1"/>
    <row r="4047" ht="15.75" customHeight="1"/>
    <row r="4048" ht="15.75" customHeight="1"/>
    <row r="4049" ht="15.75" customHeight="1"/>
    <row r="4050" ht="15.75" customHeight="1"/>
    <row r="4051" ht="15.75" customHeight="1"/>
    <row r="4052" ht="15.75" customHeight="1"/>
    <row r="4053" ht="15.75" customHeight="1"/>
    <row r="4054" ht="15.75" customHeight="1"/>
    <row r="4055" ht="15.75" customHeight="1"/>
    <row r="4056" ht="15.75" customHeight="1"/>
    <row r="4057" ht="15.75" customHeight="1"/>
    <row r="4058" ht="15.75" customHeight="1"/>
    <row r="4059" ht="15.75" customHeight="1"/>
    <row r="4060" ht="15.75" customHeight="1"/>
    <row r="4061" ht="15.75" customHeight="1"/>
    <row r="4062" ht="15.75" customHeight="1"/>
    <row r="4063" ht="15.75" customHeight="1"/>
    <row r="4064" ht="15.75" customHeight="1"/>
    <row r="4065" ht="15.75" customHeight="1"/>
    <row r="4066" ht="15.75" customHeight="1"/>
    <row r="4067" ht="15.75" customHeight="1"/>
    <row r="4068" ht="15.75" customHeight="1"/>
    <row r="4069" ht="15.75" customHeight="1"/>
    <row r="4070" ht="15.75" customHeight="1"/>
    <row r="4071" ht="15.75" customHeight="1"/>
    <row r="4072" ht="15.75" customHeight="1"/>
    <row r="4073" ht="15.75" customHeight="1"/>
    <row r="4074" ht="15.75" customHeight="1"/>
    <row r="4075" ht="15.75" customHeight="1"/>
    <row r="4076" ht="15.75" customHeight="1"/>
    <row r="4077" ht="15.75" customHeight="1"/>
    <row r="4078" ht="15.75" customHeight="1"/>
    <row r="4079" ht="15.75" customHeight="1"/>
    <row r="4080" ht="15.75" customHeight="1"/>
    <row r="4081" ht="15.75" customHeight="1"/>
    <row r="4082" ht="15.75" customHeight="1"/>
    <row r="4083" ht="15.75" customHeight="1"/>
    <row r="4084" ht="15.75" customHeight="1"/>
    <row r="4085" ht="15.75" customHeight="1"/>
    <row r="4086" ht="15.75" customHeight="1"/>
    <row r="4087" ht="15.75" customHeight="1"/>
    <row r="4088" ht="15.75" customHeight="1"/>
    <row r="4089" ht="15.75" customHeight="1"/>
    <row r="4090" ht="15.75" customHeight="1"/>
    <row r="4091" ht="15.75" customHeight="1"/>
    <row r="4092" ht="15.75" customHeight="1"/>
    <row r="4093" ht="15.75" customHeight="1"/>
    <row r="4094" ht="15.75" customHeight="1"/>
    <row r="4095" ht="15.75" customHeight="1"/>
    <row r="4096" ht="15.75" customHeight="1"/>
    <row r="4097" ht="15.75" customHeight="1"/>
    <row r="4098" ht="15.75" customHeight="1"/>
    <row r="4099" ht="15.75" customHeight="1"/>
    <row r="4100" ht="15.75" customHeight="1"/>
    <row r="4101" ht="15.75" customHeight="1"/>
    <row r="4102" ht="15.75" customHeight="1"/>
    <row r="4103" ht="15.75" customHeight="1"/>
    <row r="4104" ht="15.75" customHeight="1"/>
    <row r="4105" ht="15.75" customHeight="1"/>
    <row r="4106" ht="15.75" customHeight="1"/>
    <row r="4107" ht="15.75" customHeight="1"/>
    <row r="4108" ht="15.75" customHeight="1"/>
    <row r="4109" ht="15.75" customHeight="1"/>
    <row r="4110" ht="15.75" customHeight="1"/>
    <row r="4111" ht="15.75" customHeight="1"/>
    <row r="4112" ht="15.75" customHeight="1"/>
    <row r="4113" ht="15.75" customHeight="1"/>
    <row r="4114" ht="15.75" customHeight="1"/>
    <row r="4115" ht="15.75" customHeight="1"/>
    <row r="4116" ht="15.75" customHeight="1"/>
    <row r="4117" ht="15.75" customHeight="1"/>
    <row r="4118" ht="15.75" customHeight="1"/>
    <row r="4119" ht="15.75" customHeight="1"/>
    <row r="4120" ht="15.75" customHeight="1"/>
    <row r="4121" ht="15.75" customHeight="1"/>
    <row r="4122" ht="15.75" customHeight="1"/>
    <row r="4123" ht="15.75" customHeight="1"/>
    <row r="4124" ht="15.75" customHeight="1"/>
    <row r="4125" ht="15.75" customHeight="1"/>
    <row r="4126" ht="15.75" customHeight="1"/>
    <row r="4127" ht="15.75" customHeight="1"/>
    <row r="4128" ht="15.75" customHeight="1"/>
    <row r="4129" ht="15.75" customHeight="1"/>
    <row r="4130" ht="15.75" customHeight="1"/>
    <row r="4131" ht="15.75" customHeight="1"/>
    <row r="4132" ht="15.75" customHeight="1"/>
    <row r="4133" ht="15.75" customHeight="1"/>
    <row r="4134" ht="15.75" customHeight="1"/>
    <row r="4135" ht="15.75" customHeight="1"/>
    <row r="4136" ht="15.75" customHeight="1"/>
    <row r="4137" ht="15.75" customHeight="1"/>
    <row r="4138" ht="15.75" customHeight="1"/>
    <row r="4139" ht="15.75" customHeight="1"/>
    <row r="4140" ht="15.75" customHeight="1"/>
    <row r="4141" ht="15.75" customHeight="1"/>
    <row r="4142" ht="15.75" customHeight="1"/>
    <row r="4143" ht="15.75" customHeight="1"/>
    <row r="4144" ht="15.75" customHeight="1"/>
    <row r="4145" ht="15.75" customHeight="1"/>
    <row r="4146" ht="15.75" customHeight="1"/>
    <row r="4147" ht="15.75" customHeight="1"/>
    <row r="4148" ht="15.75" customHeight="1"/>
    <row r="4149" ht="15.75" customHeight="1"/>
    <row r="4150" ht="15.75" customHeight="1"/>
    <row r="4151" ht="15.75" customHeight="1"/>
    <row r="4152" ht="15.75" customHeight="1"/>
    <row r="4153" ht="15.75" customHeight="1"/>
    <row r="4154" ht="15.75" customHeight="1"/>
    <row r="4155" ht="15.75" customHeight="1"/>
    <row r="4156" ht="15.75" customHeight="1"/>
    <row r="4157" ht="15.75" customHeight="1"/>
    <row r="4158" ht="15.75" customHeight="1"/>
    <row r="4159" ht="15.75" customHeight="1"/>
    <row r="4160" ht="15.75" customHeight="1"/>
    <row r="4161" ht="15.75" customHeight="1"/>
    <row r="4162" ht="15.75" customHeight="1"/>
    <row r="4163" ht="15.75" customHeight="1"/>
    <row r="4164" ht="15.75" customHeight="1"/>
    <row r="4165" ht="15.75" customHeight="1"/>
    <row r="4166" ht="15.75" customHeight="1"/>
    <row r="4167" ht="15.75" customHeight="1"/>
    <row r="4168" ht="15.75" customHeight="1"/>
    <row r="4169" ht="15.75" customHeight="1"/>
    <row r="4170" ht="15.75" customHeight="1"/>
    <row r="4171" ht="15.75" customHeight="1"/>
    <row r="4172" ht="15.75" customHeight="1"/>
    <row r="4173" ht="15.75" customHeight="1"/>
    <row r="4174" ht="15.75" customHeight="1"/>
    <row r="4175" ht="15.75" customHeight="1"/>
    <row r="4176" ht="15.75" customHeight="1"/>
    <row r="4177" ht="15.75" customHeight="1"/>
    <row r="4178" ht="15.75" customHeight="1"/>
    <row r="4179" ht="15.75" customHeight="1"/>
    <row r="4180" ht="15.75" customHeight="1"/>
    <row r="4181" ht="15.75" customHeight="1"/>
    <row r="4182" ht="15.75" customHeight="1"/>
    <row r="4183" ht="15.75" customHeight="1"/>
    <row r="4184" ht="15.75" customHeight="1"/>
    <row r="4185" ht="15.75" customHeight="1"/>
    <row r="4186" ht="15.75" customHeight="1"/>
    <row r="4187" ht="15.75" customHeight="1"/>
    <row r="4188" ht="15.75" customHeight="1"/>
    <row r="4189" ht="15.75" customHeight="1"/>
    <row r="4190" ht="15.75" customHeight="1"/>
    <row r="4191" ht="15.75" customHeight="1"/>
    <row r="4192" ht="15.75" customHeight="1"/>
    <row r="4193" ht="15.75" customHeight="1"/>
    <row r="4194" ht="15.75" customHeight="1"/>
    <row r="4195" ht="15.75" customHeight="1"/>
    <row r="4196" ht="15.75" customHeight="1"/>
    <row r="4197" ht="15.75" customHeight="1"/>
    <row r="4198" ht="15.75" customHeight="1"/>
    <row r="4199" ht="15.75" customHeight="1"/>
    <row r="4200" ht="15.75" customHeight="1"/>
    <row r="4201" ht="15.75" customHeight="1"/>
    <row r="4202" ht="15.75" customHeight="1"/>
    <row r="4203" ht="15.75" customHeight="1"/>
    <row r="4204" ht="15.75" customHeight="1"/>
    <row r="4205" ht="15.75" customHeight="1"/>
    <row r="4206" ht="15.75" customHeight="1"/>
    <row r="4207" ht="15.75" customHeight="1"/>
    <row r="4208" ht="15.75" customHeight="1"/>
    <row r="4209" ht="15.75" customHeight="1"/>
    <row r="4210" ht="15.75" customHeight="1"/>
    <row r="4211" ht="15.75" customHeight="1"/>
    <row r="4212" ht="15.75" customHeight="1"/>
    <row r="4213" ht="15.75" customHeight="1"/>
    <row r="4214" ht="15.75" customHeight="1"/>
    <row r="4215" ht="15.75" customHeight="1"/>
    <row r="4216" ht="15.75" customHeight="1"/>
    <row r="4217" ht="15.75" customHeight="1"/>
    <row r="4218" ht="15.75" customHeight="1"/>
    <row r="4219" ht="15.75" customHeight="1"/>
    <row r="4220" ht="15.75" customHeight="1"/>
    <row r="4221" ht="15.75" customHeight="1"/>
    <row r="4222" ht="15.75" customHeight="1"/>
    <row r="4223" ht="15.75" customHeight="1"/>
    <row r="4224" ht="15.75" customHeight="1"/>
    <row r="4225" ht="15.75" customHeight="1"/>
    <row r="4226" ht="15.75" customHeight="1"/>
    <row r="4227" ht="15.75" customHeight="1"/>
    <row r="4228" ht="15.75" customHeight="1"/>
    <row r="4229" ht="15.75" customHeight="1"/>
    <row r="4230" ht="15.75" customHeight="1"/>
    <row r="4231" ht="15.75" customHeight="1"/>
    <row r="4232" ht="15.75" customHeight="1"/>
    <row r="4233" ht="15.75" customHeight="1"/>
    <row r="4234" ht="15.75" customHeight="1"/>
    <row r="4235" ht="15.75" customHeight="1"/>
    <row r="4236" ht="15.75" customHeight="1"/>
    <row r="4237" ht="15.75" customHeight="1"/>
    <row r="4238" ht="15.75" customHeight="1"/>
    <row r="4239" ht="15.75" customHeight="1"/>
    <row r="4240" ht="15.75" customHeight="1"/>
    <row r="4241" ht="15.75" customHeight="1"/>
    <row r="4242" ht="15.75" customHeight="1"/>
    <row r="4243" ht="15.75" customHeight="1"/>
    <row r="4244" ht="15.75" customHeight="1"/>
    <row r="4245" ht="15.75" customHeight="1"/>
    <row r="4246" ht="15.75" customHeight="1"/>
    <row r="4247" ht="15.75" customHeight="1"/>
    <row r="4248" ht="15.75" customHeight="1"/>
    <row r="4249" ht="15.75" customHeight="1"/>
    <row r="4250" ht="15.75" customHeight="1"/>
    <row r="4251" ht="15.75" customHeight="1"/>
    <row r="4252" ht="15.75" customHeight="1"/>
    <row r="4253" ht="15.75" customHeight="1"/>
    <row r="4254" ht="15.75" customHeight="1"/>
    <row r="4255" ht="15.75" customHeight="1"/>
    <row r="4256" ht="15.75" customHeight="1"/>
    <row r="4257" ht="15.75" customHeight="1"/>
    <row r="4258" ht="15.75" customHeight="1"/>
    <row r="4259" ht="15.75" customHeight="1"/>
    <row r="4260" ht="15.75" customHeight="1"/>
    <row r="4261" ht="15.75" customHeight="1"/>
    <row r="4262" ht="15.75" customHeight="1"/>
    <row r="4263" ht="15.75" customHeight="1"/>
    <row r="4264" ht="15.75" customHeight="1"/>
    <row r="4265" ht="15.75" customHeight="1"/>
    <row r="4266" ht="15.75" customHeight="1"/>
    <row r="4267" ht="15.75" customHeight="1"/>
    <row r="4268" ht="15.75" customHeight="1"/>
    <row r="4269" ht="15.75" customHeight="1"/>
    <row r="4270" ht="15.75" customHeight="1"/>
    <row r="4271" ht="15.75" customHeight="1"/>
    <row r="4272" ht="15.75" customHeight="1"/>
    <row r="4273" ht="15.75" customHeight="1"/>
    <row r="4274" ht="15.75" customHeight="1"/>
    <row r="4275" ht="15.75" customHeight="1"/>
    <row r="4276" ht="15.75" customHeight="1"/>
    <row r="4277" ht="15.75" customHeight="1"/>
    <row r="4278" ht="15.75" customHeight="1"/>
    <row r="4279" ht="15.75" customHeight="1"/>
    <row r="4280" ht="15.75" customHeight="1"/>
    <row r="4281" ht="15.75" customHeight="1"/>
    <row r="4282" ht="15.75" customHeight="1"/>
    <row r="4283" ht="15.75" customHeight="1"/>
    <row r="4284" ht="15.75" customHeight="1"/>
    <row r="4285" ht="15.75" customHeight="1"/>
    <row r="4286" ht="15.75" customHeight="1"/>
    <row r="4287" ht="15.75" customHeight="1"/>
    <row r="4288" ht="15.75" customHeight="1"/>
    <row r="4289" ht="15.75" customHeight="1"/>
    <row r="4290" ht="15.75" customHeight="1"/>
    <row r="4291" ht="15.75" customHeight="1"/>
    <row r="4292" ht="15.75" customHeight="1"/>
    <row r="4293" ht="15.75" customHeight="1"/>
    <row r="4294" ht="15.75" customHeight="1"/>
    <row r="4295" ht="15.75" customHeight="1"/>
    <row r="4296" ht="15.75" customHeight="1"/>
    <row r="4297" ht="15.75" customHeight="1"/>
    <row r="4298" ht="15.75" customHeight="1"/>
    <row r="4299" ht="15.75" customHeight="1"/>
    <row r="4300" ht="15.75" customHeight="1"/>
    <row r="4301" ht="15.75" customHeight="1"/>
    <row r="4302" ht="15.75" customHeight="1"/>
    <row r="4303" ht="15.75" customHeight="1"/>
    <row r="4304" ht="15.75" customHeight="1"/>
    <row r="4305" ht="15.75" customHeight="1"/>
    <row r="4306" ht="15.75" customHeight="1"/>
    <row r="4307" ht="15.75" customHeight="1"/>
    <row r="4308" ht="15.75" customHeight="1"/>
    <row r="4309" ht="15.75" customHeight="1"/>
    <row r="4310" ht="15.75" customHeight="1"/>
    <row r="4311" ht="15.75" customHeight="1"/>
    <row r="4312" ht="15.75" customHeight="1"/>
    <row r="4313" ht="15.75" customHeight="1"/>
    <row r="4314" ht="15.75" customHeight="1"/>
    <row r="4315" ht="15.75" customHeight="1"/>
    <row r="4316" ht="15.75" customHeight="1"/>
    <row r="4317" ht="15.75" customHeight="1"/>
    <row r="4318" ht="15.75" customHeight="1"/>
    <row r="4319" ht="15.75" customHeight="1"/>
    <row r="4320" ht="15.75" customHeight="1"/>
    <row r="4321" ht="15.75" customHeight="1"/>
    <row r="4322" ht="15.75" customHeight="1"/>
    <row r="4323" ht="15.75" customHeight="1"/>
    <row r="4324" ht="15.75" customHeight="1"/>
    <row r="4325" ht="15.75" customHeight="1"/>
    <row r="4326" ht="15.75" customHeight="1"/>
    <row r="4327" ht="15.75" customHeight="1"/>
    <row r="4328" ht="15.75" customHeight="1"/>
    <row r="4329" ht="15.75" customHeight="1"/>
    <row r="4330" ht="15.75" customHeight="1"/>
    <row r="4331" ht="15.75" customHeight="1"/>
    <row r="4332" ht="15.75" customHeight="1"/>
    <row r="4333" ht="15.75" customHeight="1"/>
    <row r="4334" ht="15.75" customHeight="1"/>
    <row r="4335" ht="15.75" customHeight="1"/>
    <row r="4336" ht="15.75" customHeight="1"/>
    <row r="4337" ht="15.75" customHeight="1"/>
    <row r="4338" ht="15.75" customHeight="1"/>
    <row r="4339" ht="15.75" customHeight="1"/>
    <row r="4340" ht="15.75" customHeight="1"/>
    <row r="4341" ht="15.75" customHeight="1"/>
    <row r="4342" ht="15.75" customHeight="1"/>
    <row r="4343" ht="15.75" customHeight="1"/>
    <row r="4344" ht="15.75" customHeight="1"/>
    <row r="4345" ht="15.75" customHeight="1"/>
    <row r="4346" ht="15.75" customHeight="1"/>
    <row r="4347" ht="15.75" customHeight="1"/>
    <row r="4348" ht="15.75" customHeight="1"/>
    <row r="4349" ht="15.75" customHeight="1"/>
    <row r="4350" ht="15.75" customHeight="1"/>
    <row r="4351" ht="15.75" customHeight="1"/>
    <row r="4352" ht="15.75" customHeight="1"/>
    <row r="4353" ht="15.75" customHeight="1"/>
    <row r="4354" ht="15.75" customHeight="1"/>
    <row r="4355" ht="15.75" customHeight="1"/>
    <row r="4356" ht="15.75" customHeight="1"/>
    <row r="4357" ht="15.75" customHeight="1"/>
    <row r="4358" ht="15.75" customHeight="1"/>
    <row r="4359" ht="15.75" customHeight="1"/>
    <row r="4360" ht="15.75" customHeight="1"/>
    <row r="4361" ht="15.75" customHeight="1"/>
    <row r="4362" ht="15.75" customHeight="1"/>
    <row r="4363" ht="15.75" customHeight="1"/>
    <row r="4364" ht="15.75" customHeight="1"/>
    <row r="4365" ht="15.75" customHeight="1"/>
    <row r="4366" ht="15.75" customHeight="1"/>
    <row r="4367" ht="15.75" customHeight="1"/>
    <row r="4368" ht="15.75" customHeight="1"/>
    <row r="4369" ht="15.75" customHeight="1"/>
    <row r="4370" ht="15.75" customHeight="1"/>
    <row r="4371" ht="15.75" customHeight="1"/>
    <row r="4372" ht="15.75" customHeight="1"/>
    <row r="4373" ht="15.75" customHeight="1"/>
    <row r="4374" ht="15.75" customHeight="1"/>
    <row r="4375" ht="15.75" customHeight="1"/>
    <row r="4376" ht="15.75" customHeight="1"/>
    <row r="4377" ht="15.75" customHeight="1"/>
    <row r="4378" ht="15.75" customHeight="1"/>
    <row r="4379" ht="15.75" customHeight="1"/>
    <row r="4380" ht="15.75" customHeight="1"/>
    <row r="4381" ht="15.75" customHeight="1"/>
    <row r="4382" ht="15.75" customHeight="1"/>
    <row r="4383" ht="15.75" customHeight="1"/>
    <row r="4384" ht="15.75" customHeight="1"/>
    <row r="4385" ht="15.75" customHeight="1"/>
    <row r="4386" ht="15.75" customHeight="1"/>
    <row r="4387" ht="15.75" customHeight="1"/>
    <row r="4388" ht="15.75" customHeight="1"/>
    <row r="4389" ht="15.75" customHeight="1"/>
    <row r="4390" ht="15.75" customHeight="1"/>
    <row r="4391" ht="15.75" customHeight="1"/>
    <row r="4392" ht="15.75" customHeight="1"/>
    <row r="4393" ht="15.75" customHeight="1"/>
    <row r="4394" ht="15.75" customHeight="1"/>
    <row r="4395" ht="15.75" customHeight="1"/>
    <row r="4396" ht="15.75" customHeight="1"/>
    <row r="4397" ht="15.75" customHeight="1"/>
    <row r="4398" ht="15.75" customHeight="1"/>
    <row r="4399" ht="15.75" customHeight="1"/>
    <row r="4400" ht="15.75" customHeight="1"/>
    <row r="4401" ht="15.75" customHeight="1"/>
    <row r="4402" ht="15.75" customHeight="1"/>
    <row r="4403" ht="15.75" customHeight="1"/>
    <row r="4404" ht="15.75" customHeight="1"/>
    <row r="4405" ht="15.75" customHeight="1"/>
    <row r="4406" ht="15.75" customHeight="1"/>
    <row r="4407" ht="15.75" customHeight="1"/>
    <row r="4408" ht="15.75" customHeight="1"/>
    <row r="4409" ht="15.75" customHeight="1"/>
    <row r="4410" ht="15.75" customHeight="1"/>
    <row r="4411" ht="15.75" customHeight="1"/>
    <row r="4412" ht="15.75" customHeight="1"/>
    <row r="4413" ht="15.75" customHeight="1"/>
    <row r="4414" ht="15.75" customHeight="1"/>
    <row r="4415" ht="15.75" customHeight="1"/>
    <row r="4416" ht="15.75" customHeight="1"/>
    <row r="4417" ht="15.75" customHeight="1"/>
    <row r="4418" ht="15.75" customHeight="1"/>
    <row r="4419" ht="15.75" customHeight="1"/>
    <row r="4420" ht="15.75" customHeight="1"/>
    <row r="4421" ht="15.75" customHeight="1"/>
    <row r="4422" ht="15.75" customHeight="1"/>
    <row r="4423" ht="15.75" customHeight="1"/>
    <row r="4424" ht="15.75" customHeight="1"/>
    <row r="4425" ht="15.75" customHeight="1"/>
    <row r="4426" ht="15.75" customHeight="1"/>
    <row r="4427" ht="15.75" customHeight="1"/>
    <row r="4428" ht="15.75" customHeight="1"/>
    <row r="4429" ht="15.75" customHeight="1"/>
    <row r="4430" ht="15.75" customHeight="1"/>
    <row r="4431" ht="15.75" customHeight="1"/>
    <row r="4432" ht="15.75" customHeight="1"/>
    <row r="4433" ht="15.75" customHeight="1"/>
    <row r="4434" ht="15.75" customHeight="1"/>
    <row r="4435" ht="15.75" customHeight="1"/>
    <row r="4436" ht="15.75" customHeight="1"/>
    <row r="4437" ht="15.75" customHeight="1"/>
    <row r="4438" ht="15.75" customHeight="1"/>
    <row r="4439" ht="15.75" customHeight="1"/>
    <row r="4440" ht="15.75" customHeight="1"/>
    <row r="4441" ht="15.75" customHeight="1"/>
    <row r="4442" ht="15.75" customHeight="1"/>
    <row r="4443" ht="15.75" customHeight="1"/>
    <row r="4444" ht="15.75" customHeight="1"/>
    <row r="4445" ht="15.75" customHeight="1"/>
    <row r="4446" ht="15.75" customHeight="1"/>
    <row r="4447" ht="15.75" customHeight="1"/>
    <row r="4448" ht="15.75" customHeight="1"/>
    <row r="4449" ht="15.75" customHeight="1"/>
    <row r="4450" ht="15.75" customHeight="1"/>
    <row r="4451" ht="15.75" customHeight="1"/>
    <row r="4452" ht="15.75" customHeight="1"/>
    <row r="4453" ht="15.75" customHeight="1"/>
    <row r="4454" ht="15.75" customHeight="1"/>
    <row r="4455" ht="15.75" customHeight="1"/>
    <row r="4456" ht="15.75" customHeight="1"/>
    <row r="4457" ht="15.75" customHeight="1"/>
    <row r="4458" ht="15.75" customHeight="1"/>
    <row r="4459" ht="15.75" customHeight="1"/>
    <row r="4460" ht="15.75" customHeight="1"/>
    <row r="4461" ht="15.75" customHeight="1"/>
    <row r="4462" ht="15.75" customHeight="1"/>
    <row r="4463" ht="15.75" customHeight="1"/>
    <row r="4464" ht="15.75" customHeight="1"/>
    <row r="4465" ht="15.75" customHeight="1"/>
    <row r="4466" ht="15.75" customHeight="1"/>
    <row r="4467" ht="15.75" customHeight="1"/>
    <row r="4468" ht="15.75" customHeight="1"/>
    <row r="4469" ht="15.75" customHeight="1"/>
    <row r="4470" ht="15.75" customHeight="1"/>
    <row r="4471" ht="15.75" customHeight="1"/>
    <row r="4472" ht="15.75" customHeight="1"/>
    <row r="4473" ht="15.75" customHeight="1"/>
    <row r="4474" ht="15.75" customHeight="1"/>
    <row r="4475" ht="15.75" customHeight="1"/>
    <row r="4476" ht="15.75" customHeight="1"/>
    <row r="4477" ht="15.75" customHeight="1"/>
    <row r="4478" ht="15.75" customHeight="1"/>
    <row r="4479" ht="15.75" customHeight="1"/>
    <row r="4480" ht="15.75" customHeight="1"/>
    <row r="4481" ht="15.75" customHeight="1"/>
    <row r="4482" ht="15.75" customHeight="1"/>
    <row r="4483" ht="15.75" customHeight="1"/>
    <row r="4484" ht="15.75" customHeight="1"/>
    <row r="4485" ht="15.75" customHeight="1"/>
    <row r="4486" ht="15.75" customHeight="1"/>
    <row r="4487" ht="15.75" customHeight="1"/>
    <row r="4488" ht="15.75" customHeight="1"/>
    <row r="4489" ht="15.75" customHeight="1"/>
    <row r="4490" ht="15.75" customHeight="1"/>
    <row r="4491" ht="15.75" customHeight="1"/>
    <row r="4492" ht="15.75" customHeight="1"/>
    <row r="4493" ht="15.75" customHeight="1"/>
    <row r="4494" ht="15.75" customHeight="1"/>
    <row r="4495" ht="15.75" customHeight="1"/>
    <row r="4496" ht="15.75" customHeight="1"/>
    <row r="4497" ht="15.75" customHeight="1"/>
    <row r="4498" ht="15.75" customHeight="1"/>
    <row r="4499" ht="15.75" customHeight="1"/>
    <row r="4500" ht="15.75" customHeight="1"/>
    <row r="4501" ht="15.75" customHeight="1"/>
    <row r="4502" ht="15.75" customHeight="1"/>
    <row r="4503" ht="15.75" customHeight="1"/>
    <row r="4504" ht="15.75" customHeight="1"/>
    <row r="4505" ht="15.75" customHeight="1"/>
    <row r="4506" ht="15.75" customHeight="1"/>
    <row r="4507" ht="15.75" customHeight="1"/>
    <row r="4508" ht="15.75" customHeight="1"/>
    <row r="4509" ht="15.75" customHeight="1"/>
    <row r="4510" ht="15.75" customHeight="1"/>
    <row r="4511" ht="15.75" customHeight="1"/>
    <row r="4512" ht="15.75" customHeight="1"/>
    <row r="4513" ht="15.75" customHeight="1"/>
    <row r="4514" ht="15.75" customHeight="1"/>
    <row r="4515" ht="15.75" customHeight="1"/>
    <row r="4516" ht="15.75" customHeight="1"/>
    <row r="4517" ht="15.75" customHeight="1"/>
    <row r="4518" ht="15.75" customHeight="1"/>
    <row r="4519" ht="15.75" customHeight="1"/>
    <row r="4520" ht="15.75" customHeight="1"/>
    <row r="4521" ht="15.75" customHeight="1"/>
    <row r="4522" ht="15.75" customHeight="1"/>
    <row r="4523" ht="15.75" customHeight="1"/>
    <row r="4524" ht="15.75" customHeight="1"/>
    <row r="4525" ht="15.75" customHeight="1"/>
    <row r="4526" ht="15.75" customHeight="1"/>
    <row r="4527" ht="15.75" customHeight="1"/>
    <row r="4528" ht="15.75" customHeight="1"/>
    <row r="4529" ht="15.75" customHeight="1"/>
    <row r="4530" ht="15.75" customHeight="1"/>
    <row r="4531" ht="15.75" customHeight="1"/>
    <row r="4532" ht="15.75" customHeight="1"/>
    <row r="4533" ht="15.75" customHeight="1"/>
    <row r="4534" ht="15.75" customHeight="1"/>
    <row r="4535" ht="15.75" customHeight="1"/>
    <row r="4536" ht="15.75" customHeight="1"/>
    <row r="4537" ht="15.75" customHeight="1"/>
    <row r="4538" ht="15.75" customHeight="1"/>
    <row r="4539" ht="15.75" customHeight="1"/>
    <row r="4540" ht="15.75" customHeight="1"/>
    <row r="4541" ht="15.75" customHeight="1"/>
    <row r="4542" ht="15.75" customHeight="1"/>
    <row r="4543" ht="15.75" customHeight="1"/>
    <row r="4544" ht="15.75" customHeight="1"/>
    <row r="4545" ht="15.75" customHeight="1"/>
    <row r="4546" ht="15.75" customHeight="1"/>
    <row r="4547" ht="15.75" customHeight="1"/>
    <row r="4548" ht="15.75" customHeight="1"/>
    <row r="4549" ht="15.75" customHeight="1"/>
    <row r="4550" ht="15.75" customHeight="1"/>
    <row r="4551" ht="15.75" customHeight="1"/>
    <row r="4552" ht="15.75" customHeight="1"/>
    <row r="4553" ht="15.75" customHeight="1"/>
    <row r="4554" ht="15.75" customHeight="1"/>
    <row r="4555" ht="15.75" customHeight="1"/>
    <row r="4556" ht="15.75" customHeight="1"/>
    <row r="4557" ht="15.75" customHeight="1"/>
    <row r="4558" ht="15.75" customHeight="1"/>
    <row r="4559" ht="15.75" customHeight="1"/>
    <row r="4560" ht="15.75" customHeight="1"/>
    <row r="4561" ht="15.75" customHeight="1"/>
    <row r="4562" ht="15.75" customHeight="1"/>
    <row r="4563" ht="15.75" customHeight="1"/>
    <row r="4564" ht="15.75" customHeight="1"/>
    <row r="4565" ht="15.75" customHeight="1"/>
    <row r="4566" ht="15.75" customHeight="1"/>
    <row r="4567" ht="15.75" customHeight="1"/>
    <row r="4568" ht="15.75" customHeight="1"/>
    <row r="4569" ht="15.75" customHeight="1"/>
    <row r="4570" ht="15.75" customHeight="1"/>
    <row r="4571" ht="15.75" customHeight="1"/>
    <row r="4572" ht="15.75" customHeight="1"/>
    <row r="4573" ht="15.75" customHeight="1"/>
    <row r="4574" ht="15.75" customHeight="1"/>
    <row r="4575" ht="15.75" customHeight="1"/>
    <row r="4576" ht="15.75" customHeight="1"/>
    <row r="4577" ht="15.75" customHeight="1"/>
    <row r="4578" ht="15.75" customHeight="1"/>
    <row r="4579" ht="15.75" customHeight="1"/>
    <row r="4580" ht="15.75" customHeight="1"/>
    <row r="4581" ht="15.75" customHeight="1"/>
    <row r="4582" ht="15.75" customHeight="1"/>
    <row r="4583" ht="15.75" customHeight="1"/>
    <row r="4584" ht="15.75" customHeight="1"/>
    <row r="4585" ht="15.75" customHeight="1"/>
    <row r="4586" ht="15.75" customHeight="1"/>
    <row r="4587" ht="15.75" customHeight="1"/>
    <row r="4588" ht="15.75" customHeight="1"/>
    <row r="4589" ht="15.75" customHeight="1"/>
    <row r="4590" ht="15.75" customHeight="1"/>
    <row r="4591" ht="15.75" customHeight="1"/>
    <row r="4592" ht="15.75" customHeight="1"/>
    <row r="4593" ht="15.75" customHeight="1"/>
    <row r="4594" ht="15.75" customHeight="1"/>
    <row r="4595" ht="15.75" customHeight="1"/>
    <row r="4596" ht="15.75" customHeight="1"/>
    <row r="4597" ht="15.75" customHeight="1"/>
    <row r="4598" ht="15.75" customHeight="1"/>
    <row r="4599" ht="15.75" customHeight="1"/>
    <row r="4600" ht="15.75" customHeight="1"/>
    <row r="4601" ht="15.75" customHeight="1"/>
    <row r="4602" ht="15.75" customHeight="1"/>
    <row r="4603" ht="15.75" customHeight="1"/>
    <row r="4604" ht="15.75" customHeight="1"/>
    <row r="4605" ht="15.75" customHeight="1"/>
    <row r="4606" ht="15.75" customHeight="1"/>
    <row r="4607" ht="15.75" customHeight="1"/>
    <row r="4608" ht="15.75" customHeight="1"/>
    <row r="4609" ht="15.75" customHeight="1"/>
    <row r="4610" ht="15.75" customHeight="1"/>
    <row r="4611" ht="15.75" customHeight="1"/>
    <row r="4612" ht="15.75" customHeight="1"/>
    <row r="4613" ht="15.75" customHeight="1"/>
    <row r="4614" ht="15.75" customHeight="1"/>
    <row r="4615" ht="15.75" customHeight="1"/>
    <row r="4616" ht="15.75" customHeight="1"/>
    <row r="4617" ht="15.75" customHeight="1"/>
    <row r="4618" ht="15.75" customHeight="1"/>
    <row r="4619" ht="15.75" customHeight="1"/>
    <row r="4620" ht="15.75" customHeight="1"/>
    <row r="4621" ht="15.75" customHeight="1"/>
    <row r="4622" ht="15.75" customHeight="1"/>
    <row r="4623" ht="15.75" customHeight="1"/>
    <row r="4624" ht="15.75" customHeight="1"/>
    <row r="4625" ht="15.75" customHeight="1"/>
    <row r="4626" ht="15.75" customHeight="1"/>
    <row r="4627" ht="15.75" customHeight="1"/>
    <row r="4628" ht="15.75" customHeight="1"/>
    <row r="4629" ht="15.75" customHeight="1"/>
    <row r="4630" ht="15.75" customHeight="1"/>
    <row r="4631" ht="15.75" customHeight="1"/>
    <row r="4632" ht="15.75" customHeight="1"/>
    <row r="4633" ht="15.75" customHeight="1"/>
    <row r="4634" ht="15.75" customHeight="1"/>
    <row r="4635" ht="15.75" customHeight="1"/>
    <row r="4636" ht="15.75" customHeight="1"/>
    <row r="4637" ht="15.75" customHeight="1"/>
    <row r="4638" ht="15.75" customHeight="1"/>
    <row r="4639" ht="15.75" customHeight="1"/>
    <row r="4640" ht="15.75" customHeight="1"/>
    <row r="4641" ht="15.75" customHeight="1"/>
    <row r="4642" ht="15.75" customHeight="1"/>
    <row r="4643" ht="15.75" customHeight="1"/>
    <row r="4644" ht="15.75" customHeight="1"/>
    <row r="4645" ht="15.75" customHeight="1"/>
    <row r="4646" ht="15.75" customHeight="1"/>
    <row r="4647" ht="15.75" customHeight="1"/>
    <row r="4648" ht="15.75" customHeight="1"/>
    <row r="4649" ht="15.75" customHeight="1"/>
    <row r="4650" ht="15.75" customHeight="1"/>
    <row r="4651" ht="15.75" customHeight="1"/>
    <row r="4652" ht="15.75" customHeight="1"/>
    <row r="4653" ht="15.75" customHeight="1"/>
    <row r="4654" ht="15.75" customHeight="1"/>
    <row r="4655" ht="15.75" customHeight="1"/>
    <row r="4656" ht="15.75" customHeight="1"/>
    <row r="4657" ht="15.75" customHeight="1"/>
    <row r="4658" ht="15.75" customHeight="1"/>
    <row r="4659" ht="15.75" customHeight="1"/>
    <row r="4660" ht="15.75" customHeight="1"/>
    <row r="4661" ht="15.75" customHeight="1"/>
    <row r="4662" ht="15.75" customHeight="1"/>
    <row r="4663" ht="15.75" customHeight="1"/>
    <row r="4664" ht="15.75" customHeight="1"/>
    <row r="4665" ht="15.75" customHeight="1"/>
    <row r="4666" ht="15.75" customHeight="1"/>
    <row r="4667" ht="15.75" customHeight="1"/>
    <row r="4668" ht="15.75" customHeight="1"/>
    <row r="4669" ht="15.75" customHeight="1"/>
    <row r="4670" ht="15.75" customHeight="1"/>
    <row r="4671" ht="15.75" customHeight="1"/>
    <row r="4672" ht="15.75" customHeight="1"/>
    <row r="4673" ht="15.75" customHeight="1"/>
    <row r="4674" ht="15.75" customHeight="1"/>
    <row r="4675" ht="15.75" customHeight="1"/>
    <row r="4676" ht="15.75" customHeight="1"/>
    <row r="4677" ht="15.75" customHeight="1"/>
    <row r="4678" ht="15.75" customHeight="1"/>
    <row r="4679" ht="15.75" customHeight="1"/>
    <row r="4680" ht="15.75" customHeight="1"/>
    <row r="4681" ht="15.75" customHeight="1"/>
    <row r="4682" ht="15.75" customHeight="1"/>
    <row r="4683" ht="15.75" customHeight="1"/>
    <row r="4684" ht="15.75" customHeight="1"/>
    <row r="4685" ht="15.75" customHeight="1"/>
    <row r="4686" ht="15.75" customHeight="1"/>
    <row r="4687" ht="15.75" customHeight="1"/>
    <row r="4688" ht="15.75" customHeight="1"/>
    <row r="4689" ht="15.75" customHeight="1"/>
    <row r="4690" ht="15.75" customHeight="1"/>
    <row r="4691" ht="15.75" customHeight="1"/>
    <row r="4692" ht="15.75" customHeight="1"/>
    <row r="4693" ht="15.75" customHeight="1"/>
    <row r="4694" ht="15.75" customHeight="1"/>
    <row r="4695" ht="15.75" customHeight="1"/>
    <row r="4696" ht="15.75" customHeight="1"/>
    <row r="4697" ht="15.75" customHeight="1"/>
    <row r="4698" ht="15.75" customHeight="1"/>
    <row r="4699" ht="15.75" customHeight="1"/>
    <row r="4700" ht="15.75" customHeight="1"/>
    <row r="4701" ht="15.75" customHeight="1"/>
    <row r="4702" ht="15.75" customHeight="1"/>
    <row r="4703" ht="15.75" customHeight="1"/>
    <row r="4704" ht="15.75" customHeight="1"/>
    <row r="4705" ht="15.75" customHeight="1"/>
    <row r="4706" ht="15.75" customHeight="1"/>
    <row r="4707" ht="15.75" customHeight="1"/>
    <row r="4708" ht="15.75" customHeight="1"/>
    <row r="4709" ht="15.75" customHeight="1"/>
    <row r="4710" ht="15.75" customHeight="1"/>
    <row r="4711" ht="15.75" customHeight="1"/>
    <row r="4712" ht="15.75" customHeight="1"/>
    <row r="4713" ht="15.75" customHeight="1"/>
    <row r="4714" ht="15.75" customHeight="1"/>
    <row r="4715" ht="15.75" customHeight="1"/>
    <row r="4716" ht="15.75" customHeight="1"/>
    <row r="4717" ht="15.75" customHeight="1"/>
    <row r="4718" ht="15.75" customHeight="1"/>
    <row r="4719" ht="15.75" customHeight="1"/>
    <row r="4720" ht="15.75" customHeight="1"/>
    <row r="4721" ht="15.75" customHeight="1"/>
    <row r="4722" ht="15.75" customHeight="1"/>
    <row r="4723" ht="15.75" customHeight="1"/>
    <row r="4724" ht="15.75" customHeight="1"/>
    <row r="4725" ht="15.75" customHeight="1"/>
    <row r="4726" ht="15.75" customHeight="1"/>
    <row r="4727" ht="15.75" customHeight="1"/>
    <row r="4728" ht="15.75" customHeight="1"/>
    <row r="4729" ht="15.75" customHeight="1"/>
    <row r="4730" ht="15.75" customHeight="1"/>
    <row r="4731" ht="15.75" customHeight="1"/>
    <row r="4732" ht="15.75" customHeight="1"/>
    <row r="4733" ht="15.75" customHeight="1"/>
    <row r="4734" ht="15.75" customHeight="1"/>
    <row r="4735" ht="15.75" customHeight="1"/>
    <row r="4736" ht="15.75" customHeight="1"/>
    <row r="4737" ht="15.75" customHeight="1"/>
    <row r="4738" ht="15.75" customHeight="1"/>
    <row r="4739" ht="15.75" customHeight="1"/>
    <row r="4740" ht="15.75" customHeight="1"/>
    <row r="4741" ht="15.75" customHeight="1"/>
    <row r="4742" ht="15.75" customHeight="1"/>
    <row r="4743" ht="15.75" customHeight="1"/>
    <row r="4744" ht="15.75" customHeight="1"/>
    <row r="4745" ht="15.75" customHeight="1"/>
    <row r="4746" ht="15.75" customHeight="1"/>
    <row r="4747" ht="15.75" customHeight="1"/>
    <row r="4748" ht="15.75" customHeight="1"/>
    <row r="4749" ht="15.75" customHeight="1"/>
    <row r="4750" ht="15.75" customHeight="1"/>
    <row r="4751" ht="15.75" customHeight="1"/>
    <row r="4752" ht="15.75" customHeight="1"/>
    <row r="4753" ht="15.75" customHeight="1"/>
    <row r="4754" ht="15.75" customHeight="1"/>
    <row r="4755" ht="15.75" customHeight="1"/>
    <row r="4756" ht="15.75" customHeight="1"/>
    <row r="4757" ht="15.75" customHeight="1"/>
    <row r="4758" ht="15.75" customHeight="1"/>
    <row r="4759" ht="15.75" customHeight="1"/>
    <row r="4760" ht="15.75" customHeight="1"/>
    <row r="4761" ht="15.75" customHeight="1"/>
    <row r="4762" ht="15.75" customHeight="1"/>
    <row r="4763" ht="15.75" customHeight="1"/>
    <row r="4764" ht="15.75" customHeight="1"/>
    <row r="4765" ht="15.75" customHeight="1"/>
    <row r="4766" ht="15.75" customHeight="1"/>
    <row r="4767" ht="15.75" customHeight="1"/>
    <row r="4768" ht="15.75" customHeight="1"/>
    <row r="4769" ht="15.75" customHeight="1"/>
    <row r="4770" ht="15.75" customHeight="1"/>
    <row r="4771" ht="15.75" customHeight="1"/>
    <row r="4772" ht="15.75" customHeight="1"/>
    <row r="4773" ht="15.75" customHeight="1"/>
    <row r="4774" ht="15.75" customHeight="1"/>
    <row r="4775" ht="15.75" customHeight="1"/>
    <row r="4776" ht="15.75" customHeight="1"/>
    <row r="4777" ht="15.75" customHeight="1"/>
    <row r="4778" ht="15.75" customHeight="1"/>
    <row r="4779" ht="15.75" customHeight="1"/>
    <row r="4780" ht="15.75" customHeight="1"/>
    <row r="4781" ht="15.75" customHeight="1"/>
    <row r="4782" ht="15.75" customHeight="1"/>
    <row r="4783" ht="15.75" customHeight="1"/>
  </sheetData>
  <phoneticPr fontId="8"/>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39997558519241921"/>
    <outlinePr summaryBelow="0" summaryRight="0"/>
  </sheetPr>
  <dimension ref="A1:J4783"/>
  <sheetViews>
    <sheetView workbookViewId="0">
      <selection activeCell="B12" sqref="B12"/>
    </sheetView>
  </sheetViews>
  <sheetFormatPr defaultColWidth="14.42578125" defaultRowHeight="15" customHeight="1"/>
  <cols>
    <col min="1" max="1" width="14.42578125" customWidth="1"/>
    <col min="2" max="2" width="56.7109375" customWidth="1"/>
    <col min="3" max="3" width="79.28515625" customWidth="1"/>
    <col min="4" max="4" width="28.140625" hidden="1" customWidth="1"/>
    <col min="5" max="5" width="27.28515625" customWidth="1"/>
    <col min="6" max="6" width="7.28515625" customWidth="1"/>
    <col min="7" max="7" width="7.7109375" customWidth="1"/>
  </cols>
  <sheetData>
    <row r="1" spans="1:9" ht="15.75" customHeight="1">
      <c r="A1" s="20" t="s">
        <v>12098</v>
      </c>
      <c r="B1" s="21" t="s">
        <v>0</v>
      </c>
      <c r="C1" s="22" t="s">
        <v>1</v>
      </c>
      <c r="D1" s="23"/>
      <c r="E1" s="23"/>
      <c r="F1" s="23"/>
      <c r="G1" s="11"/>
    </row>
    <row r="2" spans="1:9" ht="15.75" customHeight="1">
      <c r="A2" s="20"/>
      <c r="B2" s="23"/>
      <c r="C2" s="22" t="s">
        <v>2</v>
      </c>
      <c r="D2" s="23"/>
      <c r="E2" s="23"/>
      <c r="F2" s="23"/>
      <c r="G2" s="11"/>
    </row>
    <row r="3" spans="1:9" ht="15.75" customHeight="1">
      <c r="A3" s="25"/>
      <c r="B3" s="23"/>
      <c r="C3" s="26" t="s">
        <v>3</v>
      </c>
      <c r="D3" s="24"/>
      <c r="E3" s="24"/>
      <c r="F3" s="24"/>
      <c r="G3" s="11"/>
    </row>
    <row r="4" spans="1:9" ht="15.75" customHeight="1">
      <c r="A4" s="11">
        <f ca="1">IFERROR(__xludf.DUMMYFUNCTION("filter('オリジナルデータ'!A1:F4280,REGEXMATCH('オリジナルデータ'!B1:B4280,A1),REGEXMATCH('オリジナルデータ'!B1:B4280,A2),REGEXMATCH('オリジナルデータ'!B1:B4280,A3))"),182)</f>
        <v>182</v>
      </c>
      <c r="B4" s="11" t="str">
        <f ca="1">IFERROR(__xludf.DUMMYFUNCTION("""COMPUTED_VALUE"""),"The end result was that FC Tokyo won the game.")</f>
        <v>The end result was that FC Tokyo won the game.</v>
      </c>
      <c r="C4" s="11" t="str">
        <f ca="1">IFERROR(__xludf.DUMMYFUNCTION("""COMPUTED_VALUE"""),"結果は～でした。")</f>
        <v>結果は～でした。</v>
      </c>
      <c r="D4" s="1" t="str">
        <f ca="1">IFERROR(__xludf.DUMMYFUNCTION("""COMPUTED_VALUE"""),"The_AT end_NN1 result_NN1 was_VBDZ that_CST FC_NP1 Tokyo_NP1 won_VVD the_AT game_NN1 ._.")</f>
        <v>The_AT end_NN1 result_NN1 was_VBDZ that_CST FC_NP1 Tokyo_NP1 won_VVD the_AT game_NN1 ._.</v>
      </c>
      <c r="E4" s="11" t="str">
        <f ca="1">IFERROR(__xludf.DUMMYFUNCTION("""COMPUTED_VALUE"""),"2.学校（勉強・勉強以外含む）")</f>
        <v>2.学校（勉強・勉強以外含む）</v>
      </c>
      <c r="F4" s="11" t="str">
        <f ca="1">IFERROR(__xludf.DUMMYFUNCTION("""COMPUTED_VALUE"""),"中学校")</f>
        <v>中学校</v>
      </c>
      <c r="G4" s="11"/>
    </row>
    <row r="5" spans="1:9" ht="15.75" customHeight="1">
      <c r="A5" s="11">
        <f ca="1">IFERROR(__xludf.DUMMYFUNCTION("""COMPUTED_VALUE"""),393)</f>
        <v>393</v>
      </c>
      <c r="B5" s="11" t="str">
        <f ca="1">IFERROR(__xludf.DUMMYFUNCTION("""COMPUTED_VALUE"""),"The Tigers won the game by 1 to 0.")</f>
        <v>The Tigers won the game by 1 to 0.</v>
      </c>
      <c r="C5" s="11" t="str">
        <f ca="1">IFERROR(__xludf.DUMMYFUNCTION("""COMPUTED_VALUE"""),"野球のスコア１対０でタイガースが勝った。")</f>
        <v>野球のスコア１対０でタイガースが勝った。</v>
      </c>
      <c r="D5" s="1" t="str">
        <f ca="1">IFERROR(__xludf.DUMMYFUNCTION("""COMPUTED_VALUE"""),"The_AT Tigers_NN2 won_VVD the_AT game_NN1 by_II 1_MC1 to_II 0_MC ._.")</f>
        <v>The_AT Tigers_NN2 won_VVD the_AT game_NN1 by_II 1_MC1 to_II 0_MC ._.</v>
      </c>
      <c r="E5" s="11" t="str">
        <f ca="1">IFERROR(__xludf.DUMMYFUNCTION("""COMPUTED_VALUE"""),"6.趣味・娯楽")</f>
        <v>6.趣味・娯楽</v>
      </c>
      <c r="F5" s="11" t="str">
        <f ca="1">IFERROR(__xludf.DUMMYFUNCTION("""COMPUTED_VALUE"""),"中学校")</f>
        <v>中学校</v>
      </c>
      <c r="G5" s="11"/>
    </row>
    <row r="6" spans="1:9" ht="15.75" customHeight="1">
      <c r="A6" s="11">
        <f ca="1">IFERROR(__xludf.DUMMYFUNCTION("""COMPUTED_VALUE"""),427)</f>
        <v>427</v>
      </c>
      <c r="B6" s="11" t="str">
        <f ca="1">IFERROR(__xludf.DUMMYFUNCTION("""COMPUTED_VALUE"""),"The progress of technology is wonderful.")</f>
        <v>The progress of technology is wonderful.</v>
      </c>
      <c r="C6" s="11" t="str">
        <f ca="1">IFERROR(__xludf.DUMMYFUNCTION("""COMPUTED_VALUE"""),"科学技術の進歩はとてもすばらしい。")</f>
        <v>科学技術の進歩はとてもすばらしい。</v>
      </c>
      <c r="D6" s="1" t="str">
        <f ca="1">IFERROR(__xludf.DUMMYFUNCTION("""COMPUTED_VALUE"""),"The_AT progress_NN1 of_IO technology_NN1 is_VBZ wonderful_JJ ._.")</f>
        <v>The_AT progress_NN1 of_IO technology_NN1 is_VBZ wonderful_JJ ._.</v>
      </c>
      <c r="E6" s="11" t="str">
        <f ca="1">IFERROR(__xludf.DUMMYFUNCTION("""COMPUTED_VALUE"""),"14.日本語独特の表現（擬態語・擬音語なども）")</f>
        <v>14.日本語独特の表現（擬態語・擬音語なども）</v>
      </c>
      <c r="F6" s="11" t="str">
        <f ca="1">IFERROR(__xludf.DUMMYFUNCTION("""COMPUTED_VALUE"""),"中学校")</f>
        <v>中学校</v>
      </c>
      <c r="G6" s="11"/>
    </row>
    <row r="7" spans="1:9" ht="15.75" customHeight="1">
      <c r="A7" s="11">
        <f ca="1">IFERROR(__xludf.DUMMYFUNCTION("""COMPUTED_VALUE"""),556)</f>
        <v>556</v>
      </c>
      <c r="B7" s="11" t="str">
        <f ca="1">IFERROR(__xludf.DUMMYFUNCTION("""COMPUTED_VALUE"""),"I won the first place in the tournament.")</f>
        <v>I won the first place in the tournament.</v>
      </c>
      <c r="C7" s="11" t="str">
        <f ca="1">IFERROR(__xludf.DUMMYFUNCTION("""COMPUTED_VALUE"""),"トーナメントで1位だった。")</f>
        <v>トーナメントで1位だった。</v>
      </c>
      <c r="D7" s="1" t="str">
        <f ca="1">IFERROR(__xludf.DUMMYFUNCTION("""COMPUTED_VALUE"""),"I_PPIS1 won_VVD the_AT first_MD place_NN1 in_II the_AT tournament_NN1 ._.")</f>
        <v>I_PPIS1 won_VVD the_AT first_MD place_NN1 in_II the_AT tournament_NN1 ._.</v>
      </c>
      <c r="E7" s="11" t="str">
        <f ca="1">IFERROR(__xludf.DUMMYFUNCTION("""COMPUTED_VALUE"""),"2.学校（勉強・勉強以外含む）")</f>
        <v>2.学校（勉強・勉強以外含む）</v>
      </c>
      <c r="F7" s="11" t="str">
        <f ca="1">IFERROR(__xludf.DUMMYFUNCTION("""COMPUTED_VALUE"""),"中学校")</f>
        <v>中学校</v>
      </c>
      <c r="G7" s="11"/>
    </row>
    <row r="8" spans="1:9" ht="15.75" customHeight="1">
      <c r="A8" s="11">
        <f ca="1">IFERROR(__xludf.DUMMYFUNCTION("""COMPUTED_VALUE"""),626)</f>
        <v>626</v>
      </c>
      <c r="B8" s="11" t="str">
        <f ca="1">IFERROR(__xludf.DUMMYFUNCTION("""COMPUTED_VALUE"""),"I won the game in the tennis singles, but lost in the team competition.")</f>
        <v>I won the game in the tennis singles, but lost in the team competition.</v>
      </c>
      <c r="C8" s="11" t="str">
        <f ca="1">IFERROR(__xludf.DUMMYFUNCTION("""COMPUTED_VALUE"""),"私はテニスの試合で勝つことができたけれど、団体では負けてしまった。")</f>
        <v>私はテニスの試合で勝つことができたけれど、団体では負けてしまった。</v>
      </c>
      <c r="D8" s="1" t="str">
        <f ca="1">IFERROR(__xludf.DUMMYFUNCTION("""COMPUTED_VALUE"""),"I_PPIS1 won_VVD the_AT game_NN1 in_II the_AT tennis_NN1 singles_NN2 ,_, but_CCB lost_VVD in_II the_AT team_NN1 competition_NN1 ._.")</f>
        <v>I_PPIS1 won_VVD the_AT game_NN1 in_II the_AT tennis_NN1 singles_NN2 ,_, but_CCB lost_VVD in_II the_AT team_NN1 competition_NN1 ._.</v>
      </c>
      <c r="E8" s="11" t="str">
        <f ca="1">IFERROR(__xludf.DUMMYFUNCTION("""COMPUTED_VALUE"""),"2.学校（勉強・勉強以外含む）")</f>
        <v>2.学校（勉強・勉強以外含む）</v>
      </c>
      <c r="F8" s="11" t="str">
        <f ca="1">IFERROR(__xludf.DUMMYFUNCTION("""COMPUTED_VALUE"""),"中学校")</f>
        <v>中学校</v>
      </c>
      <c r="G8" s="11"/>
    </row>
    <row r="9" spans="1:9" ht="15.75" customHeight="1">
      <c r="A9" s="11">
        <f ca="1">IFERROR(__xludf.DUMMYFUNCTION("""COMPUTED_VALUE"""),712)</f>
        <v>712</v>
      </c>
      <c r="B9" s="11" t="str">
        <f ca="1">IFERROR(__xludf.DUMMYFUNCTION("""COMPUTED_VALUE"""),"We won the game 5 to 2. / The result of the game was 5 to 2. / In the next game we are going to play against Tsukukoma J.H.S.")</f>
        <v>We won the game 5 to 2. / The result of the game was 5 to 2. / In the next game we are going to play against Tsukukoma J.H.S.</v>
      </c>
      <c r="C9" s="11" t="str">
        <f ca="1">IFERROR(__xludf.DUMMYFUNCTION("""COMPUTED_VALUE"""),"試合の結果は５対２で勝利、次は筑駒と勝負する。")</f>
        <v>試合の結果は５対２で勝利、次は筑駒と勝負する。</v>
      </c>
      <c r="D9" s="1" t="str">
        <f ca="1">IFERROR(__xludf.DUMMYFUNCTION("""COMPUTED_VALUE""")," We_PPIS2 won_VVD the_AT game_NN1 5_MC to_II 2._MC /_FO The_AT result_NN1 of_IO the_AT game_NN1 was_VBDZ 5_MC to_II 2._MC /_FO In_II the_AT next_MD game_NN1 we_PPIS2 are_VBR going_VVGK to_TO play_VVI against_II Tsukukoma_NP1 J.H.S._NP1")</f>
        <v xml:space="preserve"> We_PPIS2 won_VVD the_AT game_NN1 5_MC to_II 2._MC /_FO The_AT result_NN1 of_IO the_AT game_NN1 was_VBDZ 5_MC to_II 2._MC /_FO In_II the_AT next_MD game_NN1 we_PPIS2 are_VBR going_VVGK to_TO play_VVI against_II Tsukukoma_NP1 J.H.S._NP1</v>
      </c>
      <c r="E9" s="11" t="str">
        <f ca="1">IFERROR(__xludf.DUMMYFUNCTION("""COMPUTED_VALUE"""),"2.学校（勉強・勉強以外含む）")</f>
        <v>2.学校（勉強・勉強以外含む）</v>
      </c>
      <c r="F9" s="11" t="str">
        <f ca="1">IFERROR(__xludf.DUMMYFUNCTION("""COMPUTED_VALUE"""),"中学校")</f>
        <v>中学校</v>
      </c>
      <c r="G9" s="11"/>
    </row>
    <row r="10" spans="1:9" ht="15.75" customHeight="1">
      <c r="A10" s="11">
        <f ca="1">IFERROR(__xludf.DUMMYFUNCTION("""COMPUTED_VALUE"""),1147)</f>
        <v>1147</v>
      </c>
      <c r="B10" s="11" t="str">
        <f ca="1">IFERROR(__xludf.DUMMYFUNCTION("""COMPUTED_VALUE"""),"I wonder why parents are so concerned about test scores. It's annoying.")</f>
        <v>I wonder why parents are so concerned about test scores. It's annoying.</v>
      </c>
      <c r="C10" s="11" t="str">
        <f ca="1">IFERROR(__xludf.DUMMYFUNCTION("""COMPUTED_VALUE"""),"なんで親っていうのはこんなにテストにうるさいのだろう！うざったくて仕方がない。")</f>
        <v>なんで親っていうのはこんなにテストにうるさいのだろう！うざったくて仕方がない。</v>
      </c>
      <c r="D10" s="1" t="str">
        <f ca="1">IFERROR(__xludf.DUMMYFUNCTION("""COMPUTED_VALUE"""),"I_PPIS1 wonder_VV0 why_RRQ parents_NN2 are_VBR so_RG concerned_JJ about_II test_NN1 scores_NN2 ._.  It_PPH1 's_VBZ annoying_JJ ._.")</f>
        <v>I_PPIS1 wonder_VV0 why_RRQ parents_NN2 are_VBR so_RG concerned_JJ about_II test_NN1 scores_NN2 ._.  It_PPH1 's_VBZ annoying_JJ ._.</v>
      </c>
      <c r="E10" s="11" t="str">
        <f ca="1">IFERROR(__xludf.DUMMYFUNCTION("""COMPUTED_VALUE"""),"15.感情表現（喜怒哀楽、やる気、怠けるなども）")</f>
        <v>15.感情表現（喜怒哀楽、やる気、怠けるなども）</v>
      </c>
      <c r="F10" s="11" t="str">
        <f ca="1">IFERROR(__xludf.DUMMYFUNCTION("""COMPUTED_VALUE"""),"中学校")</f>
        <v>中学校</v>
      </c>
      <c r="G10" s="11"/>
    </row>
    <row r="11" spans="1:9" ht="15.75" customHeight="1">
      <c r="A11" s="11">
        <f ca="1">IFERROR(__xludf.DUMMYFUNCTION("""COMPUTED_VALUE"""),1162)</f>
        <v>1162</v>
      </c>
      <c r="B11" s="11" t="str">
        <f ca="1">IFERROR(__xludf.DUMMYFUNCTION("""COMPUTED_VALUE"""),"Athletes from overseas often practice as if their lives depended on it (= practice). If they don't, they won't become world-class athletes.")</f>
        <v>Athletes from overseas often practice as if their lives depended on it (= practice). If they don't, they won't become world-class athletes.</v>
      </c>
      <c r="C11" s="11" t="str">
        <f ca="1">IFERROR(__xludf.DUMMYFUNCTION("""COMPUTED_VALUE"""),"外国の選手は死に物狂いで練習します。それ位しないと、世界では勝ち残れないのです。")</f>
        <v>外国の選手は死に物狂いで練習します。それ位しないと、世界では勝ち残れないのです。</v>
      </c>
      <c r="D11" s="1" t="str">
        <f ca="1">IFERROR(__xludf.DUMMYFUNCTION("""COMPUTED_VALUE"""),"Athletes_NN2 from_II overseas_RL often_RR practice_NN1 as_CS21 if_CS22 their_APPGE lives_NN2 depended_VVN on_II it_PPH1 (_( =_FO practice_NN1 )_) ._.  If_CS they_PPHS2 do_VD0 n't_XX ,_, they_PPHS2 wo_VM n't_XX become_VVI world-class_JJ athletes_NN2 ._.")</f>
        <v>Athletes_NN2 from_II overseas_RL often_RR practice_NN1 as_CS21 if_CS22 their_APPGE lives_NN2 depended_VVN on_II it_PPH1 (_( =_FO practice_NN1 )_) ._.  If_CS they_PPHS2 do_VD0 n't_XX ,_, they_PPHS2 wo_VM n't_XX become_VVI world-class_JJ athletes_NN2 ._.</v>
      </c>
      <c r="E11" s="11" t="str">
        <f ca="1">IFERROR(__xludf.DUMMYFUNCTION("""COMPUTED_VALUE"""),"14.日本語独特の表現（擬態語・擬音語なども）")</f>
        <v>14.日本語独特の表現（擬態語・擬音語なども）</v>
      </c>
      <c r="F11" s="11" t="str">
        <f ca="1">IFERROR(__xludf.DUMMYFUNCTION("""COMPUTED_VALUE"""),"中学校")</f>
        <v>中学校</v>
      </c>
      <c r="G11" s="11"/>
    </row>
    <row r="12" spans="1:9" ht="15.75" customHeight="1">
      <c r="A12" s="11">
        <f ca="1">IFERROR(__xludf.DUMMYFUNCTION("""COMPUTED_VALUE"""),1248)</f>
        <v>1248</v>
      </c>
      <c r="B12" s="11" t="str">
        <f ca="1">IFERROR(__xludf.DUMMYFUNCTION("""COMPUTED_VALUE"""),"The reason why I watched the movie was because I heard it was fantastic (wonderful).")</f>
        <v>The reason why I watched the movie was because I heard it was fantastic (wonderful).</v>
      </c>
      <c r="C12" s="11" t="str">
        <f ca="1">IFERROR(__xludf.DUMMYFUNCTION("""COMPUTED_VALUE"""),"なぜ、この映画を見たかというと、素晴らしいと聞いたからです。")</f>
        <v>なぜ、この映画を見たかというと、素晴らしいと聞いたからです。</v>
      </c>
      <c r="D12" s="1" t="str">
        <f ca="1">IFERROR(__xludf.DUMMYFUNCTION("""COMPUTED_VALUE"""),"The_AT reason_NN1 why_RRQ I_PPIS1 watched_VVD the_AT movie_NN1 was_VBDZ because_CS I_PPIS1 heard_VVD it_PPH1 was_VBDZ fantastic_JJ (_( wonderful_JJ )_) ._.")</f>
        <v>The_AT reason_NN1 why_RRQ I_PPIS1 watched_VVD the_AT movie_NN1 was_VBDZ because_CS I_PPIS1 heard_VVD it_PPH1 was_VBDZ fantastic_JJ (_( wonderful_JJ )_) ._.</v>
      </c>
      <c r="E12" s="11" t="str">
        <f ca="1">IFERROR(__xludf.DUMMYFUNCTION("""COMPUTED_VALUE"""),"6.趣味・娯楽")</f>
        <v>6.趣味・娯楽</v>
      </c>
      <c r="F12" s="11" t="str">
        <f ca="1">IFERROR(__xludf.DUMMYFUNCTION("""COMPUTED_VALUE"""),"中学校")</f>
        <v>中学校</v>
      </c>
      <c r="G12" s="11"/>
    </row>
    <row r="13" spans="1:9" ht="15.75" customHeight="1">
      <c r="A13" s="11">
        <f ca="1">IFERROR(__xludf.DUMMYFUNCTION("""COMPUTED_VALUE"""),1251)</f>
        <v>1251</v>
      </c>
      <c r="B13" s="11" t="str">
        <f ca="1">IFERROR(__xludf.DUMMYFUNCTION("""COMPUTED_VALUE"""),"At Sports Day, I won all the games I took part in. On Sports Day, I won every event I entered .")</f>
        <v>At Sports Day, I won all the games I took part in. On Sports Day, I won every event I entered .</v>
      </c>
      <c r="C13" s="11" t="str">
        <f ca="1">IFERROR(__xludf.DUMMYFUNCTION("""COMPUTED_VALUE"""),"私が出た種目は全て勝利しました。")</f>
        <v>私が出た種目は全て勝利しました。</v>
      </c>
      <c r="D13" s="1" t="str">
        <f ca="1">IFERROR(__xludf.DUMMYFUNCTION("""COMPUTED_VALUE"""),"At_II Sports_NN2 Day_NP1 ,_, I_PPIS1 won_VVD all_DB the_AT games_NN2 I_PPIS1 took_VVD part_NN1 in_RP ._.  On_II Sports_NN2 Day_NP1 ,_, I_PPIS1 won_VVD every_AT1 event_NN1 I_PPIS1 entered_VVD ._.")</f>
        <v>At_II Sports_NN2 Day_NP1 ,_, I_PPIS1 won_VVD all_DB the_AT games_NN2 I_PPIS1 took_VVD part_NN1 in_RP ._.  On_II Sports_NN2 Day_NP1 ,_, I_PPIS1 won_VVD every_AT1 event_NN1 I_PPIS1 entered_VVD ._.</v>
      </c>
      <c r="E13" s="11" t="str">
        <f ca="1">IFERROR(__xludf.DUMMYFUNCTION("""COMPUTED_VALUE"""),"2.学校（勉強・勉強以外含む）")</f>
        <v>2.学校（勉強・勉強以外含む）</v>
      </c>
      <c r="F13" s="11" t="str">
        <f ca="1">IFERROR(__xludf.DUMMYFUNCTION("""COMPUTED_VALUE"""),"中学校")</f>
        <v>中学校</v>
      </c>
      <c r="G13" s="11"/>
    </row>
    <row r="14" spans="1:9" ht="15.75" customHeight="1">
      <c r="A14" s="11">
        <f ca="1">IFERROR(__xludf.DUMMYFUNCTION("""COMPUTED_VALUE"""),1256)</f>
        <v>1256</v>
      </c>
      <c r="B14" s="11" t="str">
        <f ca="1">IFERROR(__xludf.DUMMYFUNCTION("""COMPUTED_VALUE"""),"We lost at tug of war. We won at tug of war.")</f>
        <v>We lost at tug of war. We won at tug of war.</v>
      </c>
      <c r="C14" s="11" t="str">
        <f ca="1">IFERROR(__xludf.DUMMYFUNCTION("""COMPUTED_VALUE"""),"綱引きで負けた。綱引きで勝った。")</f>
        <v>綱引きで負けた。綱引きで勝った。</v>
      </c>
      <c r="D14" s="1" t="str">
        <f ca="1">IFERROR(__xludf.DUMMYFUNCTION("""COMPUTED_VALUE"""),"We_PPIS2 lost_VVD at_II tug_NN1 of_IO war_NN1 ._.  We_PPIS2 won_VVD at_II tug_NN1 of_IO war_NN1 ._.")</f>
        <v>We_PPIS2 lost_VVD at_II tug_NN1 of_IO war_NN1 ._.  We_PPIS2 won_VVD at_II tug_NN1 of_IO war_NN1 ._.</v>
      </c>
      <c r="E14" s="11" t="str">
        <f ca="1">IFERROR(__xludf.DUMMYFUNCTION("""COMPUTED_VALUE"""),"2.学校（勉強・勉強以外含む）")</f>
        <v>2.学校（勉強・勉強以外含む）</v>
      </c>
      <c r="F14" s="11" t="str">
        <f ca="1">IFERROR(__xludf.DUMMYFUNCTION("""COMPUTED_VALUE"""),"中学校")</f>
        <v>中学校</v>
      </c>
      <c r="G14" s="11"/>
    </row>
    <row r="15" spans="1:9" ht="15.75" customHeight="1">
      <c r="A15" s="11">
        <f ca="1">IFERROR(__xludf.DUMMYFUNCTION("""COMPUTED_VALUE"""),1262)</f>
        <v>1262</v>
      </c>
      <c r="B15" s="11" t="str">
        <f ca="1">IFERROR(__xludf.DUMMYFUNCTION("""COMPUTED_VALUE"""),"Two years ago our team won the third prize on Sports Day. The year before last our team was in third place on Sports Day.")</f>
        <v>Two years ago our team won the third prize on Sports Day. The year before last our team was in third place on Sports Day.</v>
      </c>
      <c r="C15" s="11" t="str">
        <f ca="1">IFERROR(__xludf.DUMMYFUNCTION("""COMPUTED_VALUE"""),"一昨年の運動会の結果は３位でした。")</f>
        <v>一昨年の運動会の結果は３位でした。</v>
      </c>
      <c r="D15" s="1" t="str">
        <f ca="1">IFERROR(__xludf.DUMMYFUNCTION("""COMPUTED_VALUE""")," Two_MC years_NNT2 ago_RA our_APPGE team_NN1 won_VVD the_AT third_MD prize_NN1 on_II Sports_NN2 Day_NP1 ._. 　The_AT year_NNT1 before_RT last_VV0 our_APPGE team_NN1 was_VBDZ in_II third_MD place_NN1 on_II Sports_NN2 Day_NP1 ._.")</f>
        <v xml:space="preserve"> Two_MC years_NNT2 ago_RA our_APPGE team_NN1 won_VVD the_AT third_MD prize_NN1 on_II Sports_NN2 Day_NP1 ._. 　The_AT year_NNT1 before_RT last_VV0 our_APPGE team_NN1 was_VBDZ in_II third_MD place_NN1 on_II Sports_NN2 Day_NP1 ._.</v>
      </c>
      <c r="E15" s="11" t="str">
        <f ca="1">IFERROR(__xludf.DUMMYFUNCTION("""COMPUTED_VALUE"""),"2.学校（勉強・勉強以外含む）")</f>
        <v>2.学校（勉強・勉強以外含む）</v>
      </c>
      <c r="F15" s="11" t="str">
        <f ca="1">IFERROR(__xludf.DUMMYFUNCTION("""COMPUTED_VALUE"""),"中学校")</f>
        <v>中学校</v>
      </c>
      <c r="G15" s="11"/>
      <c r="I15" s="2" t="s">
        <v>4</v>
      </c>
    </row>
    <row r="16" spans="1:9" ht="15.75" customHeight="1">
      <c r="A16" s="11">
        <f ca="1">IFERROR(__xludf.DUMMYFUNCTION("""COMPUTED_VALUE"""),1284)</f>
        <v>1284</v>
      </c>
      <c r="B16" s="11" t="str">
        <f ca="1">IFERROR(__xludf.DUMMYFUNCTION("""COMPUTED_VALUE"""),"I want to study hard enough not to fall behind. I want to study hard enough so that I won't get behind the others in my class.")</f>
        <v>I want to study hard enough not to fall behind. I want to study hard enough so that I won't get behind the others in my class.</v>
      </c>
      <c r="C16" s="11" t="str">
        <f ca="1">IFERROR(__xludf.DUMMYFUNCTION("""COMPUTED_VALUE"""),"私は勉強に遅れないように頑張りたい。")</f>
        <v>私は勉強に遅れないように頑張りたい。</v>
      </c>
      <c r="D16" s="1" t="str">
        <f ca="1">IFERROR(__xludf.DUMMYFUNCTION("""COMPUTED_VALUE"""),"I_PPIS1 want_VV0 to_TO study_VVI hard_RR enough_RR not_XX to_TO fall_VVI behind_RL ._.  I_PPIS1 want_VV0 to_TO study_VVI hard_RR enough_RR so_CS21 that_CS22 I_PPIS1 wo_VM n't_XX get_VVI behind_II the_AT others_NN2 in_II my_APPGE class_NN1 ._.")</f>
        <v>I_PPIS1 want_VV0 to_TO study_VVI hard_RR enough_RR not_XX to_TO fall_VVI behind_RL ._.  I_PPIS1 want_VV0 to_TO study_VVI hard_RR enough_RR so_CS21 that_CS22 I_PPIS1 wo_VM n't_XX get_VVI behind_II the_AT others_NN2 in_II my_APPGE class_NN1 ._.</v>
      </c>
      <c r="E16" s="11" t="str">
        <f ca="1">IFERROR(__xludf.DUMMYFUNCTION("""COMPUTED_VALUE"""),"2.学校（勉強・勉強以外含む）")</f>
        <v>2.学校（勉強・勉強以外含む）</v>
      </c>
      <c r="F16" s="11" t="str">
        <f ca="1">IFERROR(__xludf.DUMMYFUNCTION("""COMPUTED_VALUE"""),"中学校")</f>
        <v>中学校</v>
      </c>
      <c r="G16" s="11"/>
    </row>
    <row r="17" spans="1:10" ht="15.75" customHeight="1">
      <c r="A17" s="11">
        <f ca="1">IFERROR(__xludf.DUMMYFUNCTION("""COMPUTED_VALUE"""),1323)</f>
        <v>1323</v>
      </c>
      <c r="B17" s="11" t="str">
        <f ca="1">IFERROR(__xludf.DUMMYFUNCTION("""COMPUTED_VALUE"""),"The person I played against was really good, but I could have won if I had stayed calm. The third year students encouraged us, but we would have been equally matched if I had stayed calm.")</f>
        <v>The person I played against was really good, but I could have won if I had stayed calm. The third year students encouraged us, but we would have been equally matched if I had stayed calm.</v>
      </c>
      <c r="C17" s="11" t="str">
        <f ca="1">IFERROR(__xludf.DUMMYFUNCTION("""COMPUTED_VALUE"""),"上手だったが落ち着けば互角に戦える相手だった。")</f>
        <v>上手だったが落ち着けば互角に戦える相手だった。</v>
      </c>
      <c r="D17" s="1" t="str">
        <f ca="1">IFERROR(__xludf.DUMMYFUNCTION("""COMPUTED_VALUE"""),"The_AT person_NN1 I_PPIS1 played_VVD against_II was_VBDZ really_RR good_JJ ,_, but_CCB I_PPIS1 could_VM have_VHI won_VVN if_CS I_PPIS1 had_VHD stayed_VVN 
calm_JJ ._. The_AT third_MD year_NNT1 students_NN2 encouraged_VVD us_PPIO2 ,_, but_CCB we_PPIS2 wou")</f>
        <v>The_AT person_NN1 I_PPIS1 played_VVD against_II was_VBDZ really_RR good_JJ ,_, but_CCB I_PPIS1 could_VM have_VHI won_VVN if_CS I_PPIS1 had_VHD stayed_VVN 
calm_JJ ._. The_AT third_MD year_NNT1 students_NN2 encouraged_VVD us_PPIO2 ,_, but_CCB we_PPIS2 wou</v>
      </c>
      <c r="E17" s="11" t="str">
        <f ca="1">IFERROR(__xludf.DUMMYFUNCTION("""COMPUTED_VALUE"""),"2.学校（勉強・勉強以外含む）")</f>
        <v>2.学校（勉強・勉強以外含む）</v>
      </c>
      <c r="F17" s="11" t="str">
        <f ca="1">IFERROR(__xludf.DUMMYFUNCTION("""COMPUTED_VALUE"""),"中学校")</f>
        <v>中学校</v>
      </c>
      <c r="G17" s="11"/>
    </row>
    <row r="18" spans="1:10" ht="15.75" customHeight="1">
      <c r="A18" s="11">
        <f ca="1">IFERROR(__xludf.DUMMYFUNCTION("""COMPUTED_VALUE"""),1360)</f>
        <v>1360</v>
      </c>
      <c r="B18" s="11" t="str">
        <f ca="1">IFERROR(__xludf.DUMMYFUNCTION("""COMPUTED_VALUE"""),"I wonder how I could improve my Japanese. / I want to know a better way to get a better score on Japanese tests.")</f>
        <v>I wonder how I could improve my Japanese. / I want to know a better way to get a better score on Japanese tests.</v>
      </c>
      <c r="C18" s="11" t="str">
        <f ca="1">IFERROR(__xludf.DUMMYFUNCTION("""COMPUTED_VALUE"""),"国語が出来るようになる方法を知りたい。")</f>
        <v>国語が出来るようになる方法を知りたい。</v>
      </c>
      <c r="D18" s="1" t="str">
        <f ca="1">IFERROR(__xludf.DUMMYFUNCTION("""COMPUTED_VALUE"""),"I_PPIS1 wonder_VV0 how_RRQ I_PPIS1 could_VM improve_VVI my_APPGE Japanese_NN1 ._.  /_FO I_ZZ1 want_VV0 to_TO know_VVI a_AT1 better_JJR way_NN1 to_TO get_VVI a_AT1 better_JJR score_NN1 on_II Japanese_JJ tests_NN2 ._.")</f>
        <v>I_PPIS1 wonder_VV0 how_RRQ I_PPIS1 could_VM improve_VVI my_APPGE Japanese_NN1 ._.  /_FO I_ZZ1 want_VV0 to_TO know_VVI a_AT1 better_JJR way_NN1 to_TO get_VVI a_AT1 better_JJR score_NN1 on_II Japanese_JJ tests_NN2 ._.</v>
      </c>
      <c r="E18" s="11" t="str">
        <f ca="1">IFERROR(__xludf.DUMMYFUNCTION("""COMPUTED_VALUE"""),"2.学校（勉強・勉強以外含む）")</f>
        <v>2.学校（勉強・勉強以外含む）</v>
      </c>
      <c r="F18" s="11" t="str">
        <f ca="1">IFERROR(__xludf.DUMMYFUNCTION("""COMPUTED_VALUE"""),"中学校")</f>
        <v>中学校</v>
      </c>
      <c r="G18" s="11"/>
    </row>
    <row r="19" spans="1:10" ht="15.75" customHeight="1">
      <c r="A19" s="11">
        <f ca="1">IFERROR(__xludf.DUMMYFUNCTION("""COMPUTED_VALUE"""),1370)</f>
        <v>1370</v>
      </c>
      <c r="B19" s="11" t="str">
        <f ca="1">IFERROR(__xludf.DUMMYFUNCTION("""COMPUTED_VALUE"""),"We had a great time. / It was a wonderful experience. / We really enjoyed ourselves. (Comments from Mateer-sensei: We wouldn't say 'make a good memory'.)")</f>
        <v>We had a great time. / It was a wonderful experience. / We really enjoyed ourselves. (Comments from Mateer-sensei: We wouldn't say 'make a good memory'.)</v>
      </c>
      <c r="C19" s="11" t="str">
        <f ca="1">IFERROR(__xludf.DUMMYFUNCTION("""COMPUTED_VALUE"""),"良い思い出を作ることができた。")</f>
        <v>良い思い出を作ることができた。</v>
      </c>
      <c r="D19" s="1" t="str">
        <f ca="1">IFERROR(__xludf.DUMMYFUNCTION("""COMPUTED_VALUE"""),"We_PPIS2 had_VHD a_AT1 great_JJ time_NNT1 ._. /_FO It_PPH1 was_VBDZ a_AT1 wonderful_JJ experience_NN1 ._. /_FO We_PPIS2 really_RR enjoyed_VVD ourselves_PPX2 ._. (_( Comments_NN2 from_II Mateer-sensei_NN2 :_: We_PPIS2 would_VM n't_XX say_VVI 'make_VV0 a_AT")</f>
        <v>We_PPIS2 had_VHD a_AT1 great_JJ time_NNT1 ._. /_FO It_PPH1 was_VBDZ a_AT1 wonderful_JJ experience_NN1 ._. /_FO We_PPIS2 really_RR enjoyed_VVD ourselves_PPX2 ._. (_( Comments_NN2 from_II Mateer-sensei_NN2 :_: We_PPIS2 would_VM n't_XX say_VVI 'make_VV0 a_AT</v>
      </c>
      <c r="E19" s="11" t="str">
        <f ca="1">IFERROR(__xludf.DUMMYFUNCTION("""COMPUTED_VALUE"""),"2.学校（勉強・勉強以外含む）")</f>
        <v>2.学校（勉強・勉強以外含む）</v>
      </c>
      <c r="F19" s="11" t="str">
        <f ca="1">IFERROR(__xludf.DUMMYFUNCTION("""COMPUTED_VALUE"""),"中学校")</f>
        <v>中学校</v>
      </c>
      <c r="G19" s="11"/>
      <c r="J19" s="2" t="s">
        <v>5</v>
      </c>
    </row>
    <row r="20" spans="1:10" ht="15.75" customHeight="1">
      <c r="A20" s="11">
        <f ca="1">IFERROR(__xludf.DUMMYFUNCTION("""COMPUTED_VALUE"""),1517)</f>
        <v>1517</v>
      </c>
      <c r="B20" s="11" t="str">
        <f ca="1">IFERROR(__xludf.DUMMYFUNCTION("""COMPUTED_VALUE"""),"If you have a 'Fastpass', you won't have to wait so long in line. / You can get on the attraction much earlier (without waiting so long).")</f>
        <v>If you have a 'Fastpass', you won't have to wait so long in line. / You can get on the attraction much earlier (without waiting so long).</v>
      </c>
      <c r="C20" s="11" t="str">
        <f ca="1">IFERROR(__xludf.DUMMYFUNCTION("""COMPUTED_VALUE"""),"ファストパスを取ると、短い待ち時間でアトラクションに乗れます。")</f>
        <v>ファストパスを取ると、短い待ち時間でアトラクションに乗れます。</v>
      </c>
      <c r="D20" s="1" t="str">
        <f ca="1">IFERROR(__xludf.DUMMYFUNCTION("""COMPUTED_VALUE"""),"If_CS you_PPY have_VH0 a_AT1 'Fastpass_NN1 '_GE ,_, you_PPY wo_VM n't_XX have_VHI to_TO wait_VVI so_RG long_RR in_II line_NN1 ._.  /_FO You_PPY can_VM get_VVI on_II the_AT attraction_NN1 much_RR earlier_RRR (_( without_IW waiting_VVG so_RG long_RR )_) ._.")</f>
        <v>If_CS you_PPY have_VH0 a_AT1 'Fastpass_NN1 '_GE ,_, you_PPY wo_VM n't_XX have_VHI to_TO wait_VVI so_RG long_RR in_II line_NN1 ._.  /_FO You_PPY can_VM get_VVI on_II the_AT attraction_NN1 much_RR earlier_RRR (_( without_IW waiting_VVG so_RG long_RR )_) ._.</v>
      </c>
      <c r="E20" s="11" t="str">
        <f ca="1">IFERROR(__xludf.DUMMYFUNCTION("""COMPUTED_VALUE"""),"6.趣味・娯楽")</f>
        <v>6.趣味・娯楽</v>
      </c>
      <c r="F20" s="11" t="str">
        <f ca="1">IFERROR(__xludf.DUMMYFUNCTION("""COMPUTED_VALUE"""),"中学校")</f>
        <v>中学校</v>
      </c>
      <c r="G20" s="11"/>
      <c r="J20" s="2" t="s">
        <v>5</v>
      </c>
    </row>
    <row r="21" spans="1:10" ht="15.75" customHeight="1">
      <c r="A21" s="11">
        <f ca="1">IFERROR(__xludf.DUMMYFUNCTION("""COMPUTED_VALUE"""),1569)</f>
        <v>1569</v>
      </c>
      <c r="B21" s="11" t="str">
        <f ca="1">IFERROR(__xludf.DUMMYFUNCTION("""COMPUTED_VALUE"""),"A children's doctor is a wonderful profession because it is a job where we can help children (stay healthy). / A children's doctor is a wonderful profession because it is a job where we can help children (to get well).")</f>
        <v>A children's doctor is a wonderful profession because it is a job where we can help children (stay healthy). / A children's doctor is a wonderful profession because it is a job where we can help children (to get well).</v>
      </c>
      <c r="C21" s="11" t="str">
        <f ca="1">IFERROR(__xludf.DUMMYFUNCTION("""COMPUTED_VALUE"""),"小児科医という仕事は、子供を助ける仕事なので、素晴らしい仕事だと思います")</f>
        <v>小児科医という仕事は、子供を助ける仕事なので、素晴らしい仕事だと思います</v>
      </c>
      <c r="D21" s="1" t="str">
        <f ca="1">IFERROR(__xludf.DUMMYFUNCTION("""COMPUTED_VALUE"""),"A_ZZ1 children_NN2 's_GE doctor_NN1 is_VBZ a_AT1 wonderful_JJ profession_NN1 because_CS it_PPH1 is_VBZ a_AT1 job_NN1 where_CS we_PPIS2 can_VM help_VVI children_NN2 (_( stay_VV0 healthy_JJ )_) ._.  /_FO A_ZZ1 children_NN2 's_GE doctor_NN1 is_VBZ a_AT1 wond")</f>
        <v>A_ZZ1 children_NN2 's_GE doctor_NN1 is_VBZ a_AT1 wonderful_JJ profession_NN1 because_CS it_PPH1 is_VBZ a_AT1 job_NN1 where_CS we_PPIS2 can_VM help_VVI children_NN2 (_( stay_VV0 healthy_JJ )_) ._.  /_FO A_ZZ1 children_NN2 's_GE doctor_NN1 is_VBZ a_AT1 wond</v>
      </c>
      <c r="E21" s="11" t="str">
        <f ca="1">IFERROR(__xludf.DUMMYFUNCTION("""COMPUTED_VALUE"""),"3.仕事")</f>
        <v>3.仕事</v>
      </c>
      <c r="F21" s="11" t="str">
        <f ca="1">IFERROR(__xludf.DUMMYFUNCTION("""COMPUTED_VALUE"""),"中学校")</f>
        <v>中学校</v>
      </c>
      <c r="G21" s="11"/>
      <c r="I21" s="2" t="s">
        <v>6</v>
      </c>
    </row>
    <row r="22" spans="1:10" ht="15.75" customHeight="1">
      <c r="A22" s="11">
        <f ca="1">IFERROR(__xludf.DUMMYFUNCTION("""COMPUTED_VALUE"""),1691)</f>
        <v>1691</v>
      </c>
      <c r="B22" s="11" t="str">
        <f ca="1">IFERROR(__xludf.DUMMYFUNCTION("""COMPUTED_VALUE"""),"I wonder if I will be able to get the job I want.")</f>
        <v>I wonder if I will be able to get the job I want.</v>
      </c>
      <c r="C22" s="11" t="str">
        <f ca="1">IFERROR(__xludf.DUMMYFUNCTION("""COMPUTED_VALUE"""),"なりたいものになれるかはわからない。")</f>
        <v>なりたいものになれるかはわからない。</v>
      </c>
      <c r="D22" s="1" t="str">
        <f ca="1">IFERROR(__xludf.DUMMYFUNCTION("""COMPUTED_VALUE"""),"I_PPIS1 wonder_VV0 if_CS I_PPIS1 will_VM be_VBI able_JK to_TO get_VVI the_AT job_NN1 I_PPIS1 want_VV0 ._.")</f>
        <v>I_PPIS1 wonder_VV0 if_CS I_PPIS1 will_VM be_VBI able_JK to_TO get_VVI the_AT job_NN1 I_PPIS1 want_VV0 ._.</v>
      </c>
      <c r="E22" s="11" t="str">
        <f ca="1">IFERROR(__xludf.DUMMYFUNCTION("""COMPUTED_VALUE"""),"3.仕事")</f>
        <v>3.仕事</v>
      </c>
      <c r="F22" s="11" t="str">
        <f ca="1">IFERROR(__xludf.DUMMYFUNCTION("""COMPUTED_VALUE"""),"中学校")</f>
        <v>中学校</v>
      </c>
      <c r="G22" s="11"/>
      <c r="J22" s="2" t="s">
        <v>4</v>
      </c>
    </row>
    <row r="23" spans="1:10" ht="15.75" customHeight="1">
      <c r="A23" s="11">
        <f ca="1">IFERROR(__xludf.DUMMYFUNCTION("""COMPUTED_VALUE"""),1756)</f>
        <v>1756</v>
      </c>
      <c r="B23" s="11" t="str">
        <f ca="1">IFERROR(__xludf.DUMMYFUNCTION("""COMPUTED_VALUE"""),"I envied my neighbor who won the lottery.")</f>
        <v>I envied my neighbor who won the lottery.</v>
      </c>
      <c r="C23" s="11" t="str">
        <f ca="1">IFERROR(__xludf.DUMMYFUNCTION("""COMPUTED_VALUE"""),"隣の人のくじは当たっていたので羨ましかった。")</f>
        <v>隣の人のくじは当たっていたので羨ましかった。</v>
      </c>
      <c r="D23" s="1" t="str">
        <f ca="1">IFERROR(__xludf.DUMMYFUNCTION("""COMPUTED_VALUE"""),"I_PPIS1 envied_VVD my_APPGE neighbor_NN1 who_PNQS won_VVD the_AT lottery_NN1 ._.")</f>
        <v>I_PPIS1 envied_VVD my_APPGE neighbor_NN1 who_PNQS won_VVD the_AT lottery_NN1 ._.</v>
      </c>
      <c r="E23" s="11" t="str">
        <f ca="1">IFERROR(__xludf.DUMMYFUNCTION("""COMPUTED_VALUE"""),"15.感情表現（喜怒哀楽、やる気、怠けるなども）")</f>
        <v>15.感情表現（喜怒哀楽、やる気、怠けるなども）</v>
      </c>
      <c r="F23" s="11" t="str">
        <f ca="1">IFERROR(__xludf.DUMMYFUNCTION("""COMPUTED_VALUE"""),"中学校")</f>
        <v>中学校</v>
      </c>
      <c r="G23" s="11"/>
    </row>
    <row r="24" spans="1:10" ht="15.75" customHeight="1">
      <c r="A24" s="11">
        <f ca="1">IFERROR(__xludf.DUMMYFUNCTION("""COMPUTED_VALUE"""),1877)</f>
        <v>1877</v>
      </c>
      <c r="B24" s="11" t="str">
        <f ca="1">IFERROR(__xludf.DUMMYFUNCTION("""COMPUTED_VALUE"""),"I had a wonderful time. / I really enjoyed myself.")</f>
        <v>I had a wonderful time. / I really enjoyed myself.</v>
      </c>
      <c r="C24" s="11" t="str">
        <f ca="1">IFERROR(__xludf.DUMMYFUNCTION("""COMPUTED_VALUE"""),"楽しい時間を過ごした。")</f>
        <v>楽しい時間を過ごした。</v>
      </c>
      <c r="D24" s="1" t="str">
        <f ca="1">IFERROR(__xludf.DUMMYFUNCTION("""COMPUTED_VALUE"""),"I_PPIS1 had_VHD a_AT1 wonderful_JJ time_NNT1 ._.  /_FO I_ZZ1 really_RR enjoyed_VVD myself_PPX1 ._.")</f>
        <v>I_PPIS1 had_VHD a_AT1 wonderful_JJ time_NNT1 ._.  /_FO I_ZZ1 really_RR enjoyed_VVD myself_PPX1 ._.</v>
      </c>
      <c r="E24" s="11" t="str">
        <f ca="1">IFERROR(__xludf.DUMMYFUNCTION("""COMPUTED_VALUE"""),"6.趣味・娯楽")</f>
        <v>6.趣味・娯楽</v>
      </c>
      <c r="F24" s="11" t="str">
        <f ca="1">IFERROR(__xludf.DUMMYFUNCTION("""COMPUTED_VALUE"""),"中学校")</f>
        <v>中学校</v>
      </c>
      <c r="G24" s="11"/>
    </row>
    <row r="25" spans="1:10" ht="15.75" customHeight="1">
      <c r="A25" s="11">
        <f ca="1">IFERROR(__xludf.DUMMYFUNCTION("""COMPUTED_VALUE"""),1942)</f>
        <v>1942</v>
      </c>
      <c r="B25" s="11" t="str">
        <f ca="1">IFERROR(__xludf.DUMMYFUNCTION("""COMPUTED_VALUE"""),"We won in the soccer game.")</f>
        <v>We won in the soccer game.</v>
      </c>
      <c r="C25" s="11" t="str">
        <f ca="1">IFERROR(__xludf.DUMMYFUNCTION("""COMPUTED_VALUE"""),"そして、そのサッカーの試合で勝ちました。")</f>
        <v>そして、そのサッカーの試合で勝ちました。</v>
      </c>
      <c r="D25" s="1" t="str">
        <f ca="1">IFERROR(__xludf.DUMMYFUNCTION("""COMPUTED_VALUE"""),"We_PPIS2 won_VVD in_II the_AT soccer_NN1 game_NN1 ._.")</f>
        <v>We_PPIS2 won_VVD in_II the_AT soccer_NN1 game_NN1 ._.</v>
      </c>
      <c r="E25" s="11" t="str">
        <f ca="1">IFERROR(__xludf.DUMMYFUNCTION("""COMPUTED_VALUE"""),"2.学校（勉強・勉強以外含む）")</f>
        <v>2.学校（勉強・勉強以外含む）</v>
      </c>
      <c r="F25" s="11" t="str">
        <f ca="1">IFERROR(__xludf.DUMMYFUNCTION("""COMPUTED_VALUE"""),"中学校")</f>
        <v>中学校</v>
      </c>
      <c r="G25" s="11"/>
    </row>
    <row r="26" spans="1:10" ht="15.75" customHeight="1">
      <c r="A26" s="11">
        <f ca="1">IFERROR(__xludf.DUMMYFUNCTION("""COMPUTED_VALUE"""),1983)</f>
        <v>1983</v>
      </c>
      <c r="B26" s="11" t="str">
        <f ca="1">IFERROR(__xludf.DUMMYFUNCTION("""COMPUTED_VALUE"""),"The Hawks won by 13 to 0.")</f>
        <v>The Hawks won by 13 to 0.</v>
      </c>
      <c r="C26" s="11" t="str">
        <f ca="1">IFERROR(__xludf.DUMMYFUNCTION("""COMPUTED_VALUE"""),"１３－０でダイエーが圧勝した。")</f>
        <v>１３－０でダイエーが圧勝した。</v>
      </c>
      <c r="D26" s="1" t="str">
        <f ca="1">IFERROR(__xludf.DUMMYFUNCTION("""COMPUTED_VALUE"""),"The_AT Hawks_NN2 won_VVN by_II 13_MC to_II 0_MC ._.")</f>
        <v>The_AT Hawks_NN2 won_VVN by_II 13_MC to_II 0_MC ._.</v>
      </c>
      <c r="E26" s="11" t="str">
        <f ca="1">IFERROR(__xludf.DUMMYFUNCTION("""COMPUTED_VALUE"""),"6.趣味・娯楽")</f>
        <v>6.趣味・娯楽</v>
      </c>
      <c r="F26" s="11" t="str">
        <f ca="1">IFERROR(__xludf.DUMMYFUNCTION("""COMPUTED_VALUE"""),"中学校")</f>
        <v>中学校</v>
      </c>
      <c r="G26" s="11"/>
    </row>
    <row r="27" spans="1:10" ht="15.75" customHeight="1">
      <c r="A27" s="11">
        <f ca="1">IFERROR(__xludf.DUMMYFUNCTION("""COMPUTED_VALUE"""),2010)</f>
        <v>2010</v>
      </c>
      <c r="B27" s="11" t="str">
        <f ca="1">IFERROR(__xludf.DUMMYFUNCTION("""COMPUTED_VALUE"""),"The Daiei baseball team won the game.")</f>
        <v>The Daiei baseball team won the game.</v>
      </c>
      <c r="C27" s="11" t="str">
        <f ca="1">IFERROR(__xludf.DUMMYFUNCTION("""COMPUTED_VALUE"""),"この試合に勝ったのはダイエーです。")</f>
        <v>この試合に勝ったのはダイエーです。</v>
      </c>
      <c r="D27" s="1" t="str">
        <f ca="1">IFERROR(__xludf.DUMMYFUNCTION("""COMPUTED_VALUE"""),"The_AT Daiei_NP1 baseball_NN1 team_NN1 won_VVD the_AT game_NN1 ._.")</f>
        <v>The_AT Daiei_NP1 baseball_NN1 team_NN1 won_VVD the_AT game_NN1 ._.</v>
      </c>
      <c r="E27" s="11" t="str">
        <f ca="1">IFERROR(__xludf.DUMMYFUNCTION("""COMPUTED_VALUE"""),"6.趣味・娯楽")</f>
        <v>6.趣味・娯楽</v>
      </c>
      <c r="F27" s="11" t="str">
        <f ca="1">IFERROR(__xludf.DUMMYFUNCTION("""COMPUTED_VALUE"""),"中学校")</f>
        <v>中学校</v>
      </c>
      <c r="G27" s="11"/>
    </row>
    <row r="28" spans="1:10" ht="15.75" customHeight="1">
      <c r="A28" s="11">
        <f ca="1">IFERROR(__xludf.DUMMYFUNCTION("""COMPUTED_VALUE"""),2012)</f>
        <v>2012</v>
      </c>
      <c r="B28" s="11" t="str">
        <f ca="1">IFERROR(__xludf.DUMMYFUNCTION("""COMPUTED_VALUE"""),"The Daiei won the farewell game.")</f>
        <v>The Daiei won the farewell game.</v>
      </c>
      <c r="C28" s="11" t="str">
        <f ca="1">IFERROR(__xludf.DUMMYFUNCTION("""COMPUTED_VALUE"""),"ダイエーがさよなら勝ちしました。")</f>
        <v>ダイエーがさよなら勝ちしました。</v>
      </c>
      <c r="D28" s="1" t="str">
        <f ca="1">IFERROR(__xludf.DUMMYFUNCTION("""COMPUTED_VALUE"""),"The_AT Daiei_NP1 won_VVD the_AT farewell_NN1 game_NN1 ._.")</f>
        <v>The_AT Daiei_NP1 won_VVD the_AT farewell_NN1 game_NN1 ._.</v>
      </c>
      <c r="E28" s="11" t="str">
        <f ca="1">IFERROR(__xludf.DUMMYFUNCTION("""COMPUTED_VALUE"""),"6.趣味・娯楽")</f>
        <v>6.趣味・娯楽</v>
      </c>
      <c r="F28" s="11" t="str">
        <f ca="1">IFERROR(__xludf.DUMMYFUNCTION("""COMPUTED_VALUE"""),"中学校")</f>
        <v>中学校</v>
      </c>
      <c r="G28" s="11"/>
    </row>
    <row r="29" spans="1:10" ht="15.75" customHeight="1">
      <c r="A29" s="11">
        <f ca="1">IFERROR(__xludf.DUMMYFUNCTION("""COMPUTED_VALUE"""),2091)</f>
        <v>2091</v>
      </c>
      <c r="B29" s="31" t="str">
        <f ca="1">IFERROR(__xludf.DUMMYFUNCTION("""COMPUTED_VALUE"""),"I won the bet against my younger sister.")</f>
        <v>I won the bet against my younger sister.</v>
      </c>
      <c r="C29" s="31" t="str">
        <f ca="1">IFERROR(__xludf.DUMMYFUNCTION("""COMPUTED_VALUE"""),"妹に賭けに勝った")</f>
        <v>妹に賭けに勝った</v>
      </c>
      <c r="D29" s="1" t="str">
        <f ca="1">IFERROR(__xludf.DUMMYFUNCTION("""COMPUTED_VALUE"""),"I_PPIS1 won_VVD the_AT bet_NN1 against_II my_APPGE younger_JJR sister_NN1 ._.")</f>
        <v>I_PPIS1 won_VVD the_AT bet_NN1 against_II my_APPGE younger_JJR sister_NN1 ._.</v>
      </c>
      <c r="E29" s="11" t="str">
        <f ca="1">IFERROR(__xludf.DUMMYFUNCTION("""COMPUTED_VALUE"""),"7.家族・友人関係（プレゼントほか含む）")</f>
        <v>7.家族・友人関係（プレゼントほか含む）</v>
      </c>
      <c r="F29" s="11" t="str">
        <f ca="1">IFERROR(__xludf.DUMMYFUNCTION("""COMPUTED_VALUE"""),"中学校")</f>
        <v>中学校</v>
      </c>
      <c r="G29" s="11"/>
    </row>
    <row r="30" spans="1:10" ht="15.75" customHeight="1">
      <c r="A30" s="11">
        <f ca="1">IFERROR(__xludf.DUMMYFUNCTION("""COMPUTED_VALUE"""),2111)</f>
        <v>2111</v>
      </c>
      <c r="B30" s="11" t="str">
        <f ca="1">IFERROR(__xludf.DUMMYFUNCTION("""COMPUTED_VALUE"""),"I won a 500 yen Daiei gift voucher (or coupon) in the lottery.")</f>
        <v>I won a 500 yen Daiei gift voucher (or coupon) in the lottery.</v>
      </c>
      <c r="C30" s="11" t="str">
        <f ca="1">IFERROR(__xludf.DUMMYFUNCTION("""COMPUTED_VALUE"""),"ダイエーで福引をして５００円分のお買い物券をもらった。")</f>
        <v>ダイエーで福引をして５００円分のお買い物券をもらった。</v>
      </c>
      <c r="D30" s="1" t="str">
        <f ca="1">IFERROR(__xludf.DUMMYFUNCTION("""COMPUTED_VALUE"""),"That_DD1 's_VBZ all_DB for_IF the_AT day_NNT1 ._.")</f>
        <v>That_DD1 's_VBZ all_DB for_IF the_AT day_NNT1 ._.</v>
      </c>
      <c r="E30" s="11" t="str">
        <f ca="1">IFERROR(__xludf.DUMMYFUNCTION("""COMPUTED_VALUE"""),"14.日本語独特の表現（擬態語・擬音語なども）")</f>
        <v>14.日本語独特の表現（擬態語・擬音語なども）</v>
      </c>
      <c r="F30" s="11" t="str">
        <f ca="1">IFERROR(__xludf.DUMMYFUNCTION("""COMPUTED_VALUE"""),"中学校")</f>
        <v>中学校</v>
      </c>
      <c r="G30" s="11"/>
    </row>
    <row r="31" spans="1:10" ht="15.75" customHeight="1">
      <c r="A31" s="11">
        <f ca="1">IFERROR(__xludf.DUMMYFUNCTION("""COMPUTED_VALUE"""),2171)</f>
        <v>2171</v>
      </c>
      <c r="B31" s="11" t="str">
        <f ca="1">IFERROR(__xludf.DUMMYFUNCTION("""COMPUTED_VALUE"""),"The male singers' team won easily. The white team won easily.")</f>
        <v>The male singers' team won easily. The white team won easily.</v>
      </c>
      <c r="C31" s="11" t="str">
        <f ca="1">IFERROR(__xludf.DUMMYFUNCTION("""COMPUTED_VALUE"""),"白組の圧勝だった。")</f>
        <v>白組の圧勝だった。</v>
      </c>
      <c r="D31" s="1" t="str">
        <f ca="1">IFERROR(__xludf.DUMMYFUNCTION("""COMPUTED_VALUE"""),"This_DD1 year_NNT1 I_PPIS1 decided_VVD to_TO visit_VVI a_AT1 shrine_NN1 again_RT ._.")</f>
        <v>This_DD1 year_NNT1 I_PPIS1 decided_VVD to_TO visit_VVI a_AT1 shrine_NN1 again_RT ._.</v>
      </c>
      <c r="E31" s="11" t="str">
        <f ca="1">IFERROR(__xludf.DUMMYFUNCTION("""COMPUTED_VALUE"""),"13.日本紹介")</f>
        <v>13.日本紹介</v>
      </c>
      <c r="F31" s="11" t="str">
        <f ca="1">IFERROR(__xludf.DUMMYFUNCTION("""COMPUTED_VALUE"""),"中学校")</f>
        <v>中学校</v>
      </c>
      <c r="G31" s="11"/>
    </row>
    <row r="32" spans="1:10" ht="15.75" customHeight="1">
      <c r="A32" s="11">
        <f ca="1">IFERROR(__xludf.DUMMYFUNCTION("""COMPUTED_VALUE"""),2368)</f>
        <v>2368</v>
      </c>
      <c r="B32" s="11" t="str">
        <f ca="1">IFERROR(__xludf.DUMMYFUNCTION("""COMPUTED_VALUE"""),"I played tennis against my father and won.")</f>
        <v>I played tennis against my father and won.</v>
      </c>
      <c r="C32" s="11" t="str">
        <f ca="1">IFERROR(__xludf.DUMMYFUNCTION("""COMPUTED_VALUE"""),"私は、テニスをし父に勝ちました。")</f>
        <v>私は、テニスをし父に勝ちました。</v>
      </c>
      <c r="D32" s="1" t="str">
        <f ca="1">IFERROR(__xludf.DUMMYFUNCTION("""COMPUTED_VALUE"""),"winter_NNT1 session_NNT1 in_II cram_NN1 school_NN1")</f>
        <v>winter_NNT1 session_NNT1 in_II cram_NN1 school_NN1</v>
      </c>
      <c r="E32" s="11" t="str">
        <f ca="1">IFERROR(__xludf.DUMMYFUNCTION("""COMPUTED_VALUE""")," 2.学校（勉強・勉強以外含む）")</f>
        <v xml:space="preserve"> 2.学校（勉強・勉強以外含む）</v>
      </c>
      <c r="F32" s="11" t="str">
        <f ca="1">IFERROR(__xludf.DUMMYFUNCTION("""COMPUTED_VALUE"""),"中学校")</f>
        <v>中学校</v>
      </c>
      <c r="G32" s="11"/>
    </row>
    <row r="33" spans="1:7" ht="15.75" customHeight="1">
      <c r="A33" s="11">
        <f ca="1">IFERROR(__xludf.DUMMYFUNCTION("""COMPUTED_VALUE"""),2384)</f>
        <v>2384</v>
      </c>
      <c r="B33" s="11" t="str">
        <f ca="1">IFERROR(__xludf.DUMMYFUNCTION("""COMPUTED_VALUE"""),"Which team won, the reds or the whites?")</f>
        <v>Which team won, the reds or the whites?</v>
      </c>
      <c r="C33" s="11" t="str">
        <f ca="1">IFERROR(__xludf.DUMMYFUNCTION("""COMPUTED_VALUE"""),"赤と白、どっちが勝ったの？")</f>
        <v>赤と白、どっちが勝ったの？</v>
      </c>
      <c r="D33" s="1" t="str">
        <f ca="1">IFERROR(__xludf.DUMMYFUNCTION("""COMPUTED_VALUE"""),"I_PPIS1 often_RR see_VV0 detective_NN1 stories_NN2 for_IF children_NN2 ._.")</f>
        <v>I_PPIS1 often_RR see_VV0 detective_NN1 stories_NN2 for_IF children_NN2 ._.</v>
      </c>
      <c r="E33" s="11" t="str">
        <f ca="1">IFERROR(__xludf.DUMMYFUNCTION("""COMPUTED_VALUE""")," 6.趣味・娯楽")</f>
        <v xml:space="preserve"> 6.趣味・娯楽</v>
      </c>
      <c r="F33" s="11" t="str">
        <f ca="1">IFERROR(__xludf.DUMMYFUNCTION("""COMPUTED_VALUE"""),"中学校")</f>
        <v>中学校</v>
      </c>
      <c r="G33" s="11"/>
    </row>
    <row r="34" spans="1:7" ht="15.75" customHeight="1">
      <c r="A34" s="11">
        <f ca="1">IFERROR(__xludf.DUMMYFUNCTION("""COMPUTED_VALUE"""),2537)</f>
        <v>2537</v>
      </c>
      <c r="B34" s="11" t="str">
        <f ca="1">IFERROR(__xludf.DUMMYFUNCTION("""COMPUTED_VALUE"""),"On the 31st, only people who won the lottery came, but on January 1st many more people came.")</f>
        <v>On the 31st, only people who won the lottery came, but on January 1st many more people came.</v>
      </c>
      <c r="C34" s="11" t="str">
        <f ca="1">IFERROR(__xludf.DUMMYFUNCTION("""COMPUTED_VALUE"""),"３１日は抽選で当たった人達だけだったので、そんなに人は多くなかったが、１日は沢山の人が来た。")</f>
        <v>３１日は抽選で当たった人達だけだったので、そんなに人は多くなかったが、１日は沢山の人が来た。</v>
      </c>
      <c r="D34" s="1" t="str">
        <f ca="1">IFERROR(__xludf.DUMMYFUNCTION("""COMPUTED_VALUE"""),"climb_VV0 stairs_NN2")</f>
        <v>climb_VV0 stairs_NN2</v>
      </c>
      <c r="E34" s="11" t="str">
        <f ca="1">IFERROR(__xludf.DUMMYFUNCTION("""COMPUTED_VALUE"""),"13.日本紹介")</f>
        <v>13.日本紹介</v>
      </c>
      <c r="F34" s="11" t="str">
        <f ca="1">IFERROR(__xludf.DUMMYFUNCTION("""COMPUTED_VALUE"""),"大学")</f>
        <v>大学</v>
      </c>
      <c r="G34" s="11"/>
    </row>
    <row r="35" spans="1:7" ht="15.75" customHeight="1">
      <c r="A35" s="11">
        <f ca="1">IFERROR(__xludf.DUMMYFUNCTION("""COMPUTED_VALUE"""),2724)</f>
        <v>2724</v>
      </c>
      <c r="B35" s="11" t="str">
        <f ca="1">IFERROR(__xludf.DUMMYFUNCTION("""COMPUTED_VALUE"""),"Brad Pitt won the Academy Award for Best Actor.")</f>
        <v>Brad Pitt won the Academy Award for Best Actor.</v>
      </c>
      <c r="C35" s="11" t="str">
        <f ca="1">IFERROR(__xludf.DUMMYFUNCTION("""COMPUTED_VALUE"""),"アカデミー賞")</f>
        <v>アカデミー賞</v>
      </c>
      <c r="D35" s="1" t="str">
        <f ca="1">IFERROR(__xludf.DUMMYFUNCTION("""COMPUTED_VALUE"""),"The_AT trip_NN1 was_VBDZ three_MC nights_NNT2 and_CC four_MC days_NNT2 ._.")</f>
        <v>The_AT trip_NN1 was_VBDZ three_MC nights_NNT2 and_CC four_MC days_NNT2 ._.</v>
      </c>
      <c r="E35" s="11" t="str">
        <f ca="1">IFERROR(__xludf.DUMMYFUNCTION("""COMPUTED_VALUE""")," 4.旅行・買い物")</f>
        <v xml:space="preserve"> 4.旅行・買い物</v>
      </c>
      <c r="F35" s="11" t="str">
        <f ca="1">IFERROR(__xludf.DUMMYFUNCTION("""COMPUTED_VALUE"""),"大学")</f>
        <v>大学</v>
      </c>
      <c r="G35" s="11"/>
    </row>
    <row r="36" spans="1:7" ht="15.75" customHeight="1">
      <c r="A36" s="11">
        <f ca="1">IFERROR(__xludf.DUMMYFUNCTION("""COMPUTED_VALUE"""),2757)</f>
        <v>2757</v>
      </c>
      <c r="B36" s="11" t="str">
        <f ca="1">IFERROR(__xludf.DUMMYFUNCTION("""COMPUTED_VALUE"""),"Because of that, you won't be able to enjoy it completely. / You can only half-enjoy it.")</f>
        <v>Because of that, you won't be able to enjoy it completely. / You can only half-enjoy it.</v>
      </c>
      <c r="C36" s="11" t="str">
        <f ca="1">IFERROR(__xludf.DUMMYFUNCTION("""COMPUTED_VALUE"""),"それでは楽しみが半分になってしまうね")</f>
        <v>それでは楽しみが半分になってしまうね</v>
      </c>
      <c r="D36" s="1" t="str">
        <f ca="1">IFERROR(__xludf.DUMMYFUNCTION("""COMPUTED_VALUE"""),"We_PPIS2 went_VVD on_II a_AT1 seminar_NN1 field_NN1 trip_NN1 ._.")</f>
        <v>We_PPIS2 went_VVD on_II a_AT1 seminar_NN1 field_NN1 trip_NN1 ._.</v>
      </c>
      <c r="E36" s="11" t="str">
        <f ca="1">IFERROR(__xludf.DUMMYFUNCTION("""COMPUTED_VALUE""")," 2.学校（勉強・勉強以外含む）")</f>
        <v xml:space="preserve"> 2.学校（勉強・勉強以外含む）</v>
      </c>
      <c r="F36" s="11" t="str">
        <f ca="1">IFERROR(__xludf.DUMMYFUNCTION("""COMPUTED_VALUE"""),"大学")</f>
        <v>大学</v>
      </c>
      <c r="G36" s="11"/>
    </row>
    <row r="37" spans="1:7" ht="15.75" customHeight="1">
      <c r="A37" s="11">
        <f ca="1">IFERROR(__xludf.DUMMYFUNCTION("""COMPUTED_VALUE"""),2906)</f>
        <v>2906</v>
      </c>
      <c r="B37" s="11" t="str">
        <f ca="1">IFERROR(__xludf.DUMMYFUNCTION("""COMPUTED_VALUE"""),"Our dance team won.")</f>
        <v>Our dance team won.</v>
      </c>
      <c r="C37" s="11" t="str">
        <f ca="1">IFERROR(__xludf.DUMMYFUNCTION("""COMPUTED_VALUE"""),"私たちダンスチームが勝った。")</f>
        <v>私たちダンスチームが勝った。</v>
      </c>
      <c r="D37" s="1" t="str">
        <f ca="1">IFERROR(__xludf.DUMMYFUNCTION("""COMPUTED_VALUE"""),"The_AT other_JJ teams_NN2 were_VBDR devastated_VVN about_II losing_VVG the_AT contest_NN1 ._.")</f>
        <v>The_AT other_JJ teams_NN2 were_VBDR devastated_VVN about_II losing_VVG the_AT contest_NN1 ._.</v>
      </c>
      <c r="E37" s="11" t="str">
        <f ca="1">IFERROR(__xludf.DUMMYFUNCTION("""COMPUTED_VALUE""")," 6.趣味・娯楽")</f>
        <v xml:space="preserve"> 6.趣味・娯楽</v>
      </c>
      <c r="F37" s="11" t="str">
        <f ca="1">IFERROR(__xludf.DUMMYFUNCTION("""COMPUTED_VALUE"""),"大学")</f>
        <v>大学</v>
      </c>
      <c r="G37" s="11"/>
    </row>
    <row r="38" spans="1:7" ht="15.75" customHeight="1">
      <c r="A38" s="11">
        <f ca="1">IFERROR(__xludf.DUMMYFUNCTION("""COMPUTED_VALUE"""),3083)</f>
        <v>3083</v>
      </c>
      <c r="B38" s="11" t="str">
        <f ca="1">IFERROR(__xludf.DUMMYFUNCTION("""COMPUTED_VALUE"""),"Only people who won the lottery could come on New year's Eve, but New Year's Day was very crowded.")</f>
        <v>Only people who won the lottery could come on New year's Eve, but New Year's Day was very crowded.</v>
      </c>
      <c r="C38" s="11" t="str">
        <f ca="1">IFERROR(__xludf.DUMMYFUNCTION("""COMPUTED_VALUE"""),"31日は抽選で当たった人たちだけだったので、そんなに人は多くなかったが一日はたくさんの人が来た。")</f>
        <v>31日は抽選で当たった人たちだけだったので、そんなに人は多くなかったが一日はたくさんの人が来た。</v>
      </c>
      <c r="D38" s="1" t="str">
        <f ca="1">IFERROR(__xludf.DUMMYFUNCTION("""COMPUTED_VALUE"""),"I_PPIS1 climbed_VVD the_AT steps_NN2 to_II the_AT temple_NN1 ._.")</f>
        <v>I_PPIS1 climbed_VVD the_AT steps_NN2 to_II the_AT temple_NN1 ._.</v>
      </c>
      <c r="E38" s="11" t="str">
        <f ca="1">IFERROR(__xludf.DUMMYFUNCTION("""COMPUTED_VALUE"""),"13.日本紹介")</f>
        <v>13.日本紹介</v>
      </c>
      <c r="F38" s="11" t="str">
        <f ca="1">IFERROR(__xludf.DUMMYFUNCTION("""COMPUTED_VALUE"""),"大学")</f>
        <v>大学</v>
      </c>
      <c r="G38" s="11"/>
    </row>
    <row r="39" spans="1:7" ht="15.75" customHeight="1">
      <c r="A39" s="11">
        <f ca="1">IFERROR(__xludf.DUMMYFUNCTION("""COMPUTED_VALUE"""),3394)</f>
        <v>3394</v>
      </c>
      <c r="B39" s="11" t="str">
        <f ca="1">IFERROR(__xludf.DUMMYFUNCTION("""COMPUTED_VALUE"""),"Japan won the World Cup.")</f>
        <v>Japan won the World Cup.</v>
      </c>
      <c r="C39" s="11" t="str">
        <f ca="1">IFERROR(__xludf.DUMMYFUNCTION("""COMPUTED_VALUE"""),"ワールドカップで勝った。")</f>
        <v>ワールドカップで勝った。</v>
      </c>
      <c r="D39" s="1" t="str">
        <f ca="1">IFERROR(__xludf.DUMMYFUNCTION("""COMPUTED_VALUE"""),"Two_MC teams_NN2 had_VHD a_AT1 close_JJ basketball_NN1 game_NN1 [_( match_NN1 ]_) ._. /_FO It_PPH1 was_VBDZ a_AT1 very_RG close_JJ basketball_NN1 match_NN1 ._.")</f>
        <v>Two_MC teams_NN2 had_VHD a_AT1 close_JJ basketball_NN1 game_NN1 [_( match_NN1 ]_) ._. /_FO It_PPH1 was_VBDZ a_AT1 very_RG close_JJ basketball_NN1 match_NN1 ._.</v>
      </c>
      <c r="E39" s="11" t="str">
        <f ca="1">IFERROR(__xludf.DUMMYFUNCTION("""COMPUTED_VALUE""")," 6.趣味・娯楽")</f>
        <v xml:space="preserve"> 6.趣味・娯楽</v>
      </c>
      <c r="F39" s="11" t="str">
        <f ca="1">IFERROR(__xludf.DUMMYFUNCTION("""COMPUTED_VALUE"""),"大学")</f>
        <v>大学</v>
      </c>
      <c r="G39" s="11"/>
    </row>
    <row r="40" spans="1:7" ht="15.75" customHeight="1">
      <c r="A40" s="11">
        <f ca="1">IFERROR(__xludf.DUMMYFUNCTION("""COMPUTED_VALUE"""),3558)</f>
        <v>3558</v>
      </c>
      <c r="B40" s="11" t="str">
        <f ca="1">IFERROR(__xludf.DUMMYFUNCTION("""COMPUTED_VALUE"""),"He jumped into the lake and he looked so cold. I wonder how he felt.")</f>
        <v>He jumped into the lake and he looked so cold. I wonder how he felt.</v>
      </c>
      <c r="C40" s="11" t="str">
        <f ca="1">IFERROR(__xludf.DUMMYFUNCTION("""COMPUTED_VALUE"""),"～さんが湖へ飛びこんでしまった。なので、とても寒そうだった。その時はどんな気持ちだったの？")</f>
        <v>～さんが湖へ飛びこんでしまった。なので、とても寒そうだった。その時はどんな気持ちだったの？</v>
      </c>
      <c r="D40" s="1" t="str">
        <f ca="1">IFERROR(__xludf.DUMMYFUNCTION("""COMPUTED_VALUE"""),"I_PPIS1 ride_VV0 horses_NN2 ._. /_FO I_MC1 ride_NN1 ._.")</f>
        <v>I_PPIS1 ride_VV0 horses_NN2 ._. /_FO I_MC1 ride_NN1 ._.</v>
      </c>
      <c r="E40" s="11" t="str">
        <f ca="1">IFERROR(__xludf.DUMMYFUNCTION("""COMPUTED_VALUE""")," 6.趣味・娯楽")</f>
        <v xml:space="preserve"> 6.趣味・娯楽</v>
      </c>
      <c r="F40" s="11" t="str">
        <f ca="1">IFERROR(__xludf.DUMMYFUNCTION("""COMPUTED_VALUE"""),"中学校")</f>
        <v>中学校</v>
      </c>
      <c r="G40" s="11"/>
    </row>
    <row r="41" spans="1:7" ht="15.75" customHeight="1">
      <c r="A41" s="11">
        <f ca="1">IFERROR(__xludf.DUMMYFUNCTION("""COMPUTED_VALUE"""),4053)</f>
        <v>4053</v>
      </c>
      <c r="B41" s="11" t="str">
        <f ca="1">IFERROR(__xludf.DUMMYFUNCTION("""COMPUTED_VALUE"""),"We could pass the baton well. That's why we won.")</f>
        <v>We could pass the baton well. That's why we won.</v>
      </c>
      <c r="C41" s="11" t="str">
        <f ca="1">IFERROR(__xludf.DUMMYFUNCTION("""COMPUTED_VALUE"""),"リレーのバトン渡しがうまくいったことが勝利のポイントでした。")</f>
        <v>リレーのバトン渡しがうまくいったことが勝利のポイントでした。</v>
      </c>
      <c r="D41" s="1"/>
      <c r="E41" s="11"/>
      <c r="F41" s="11"/>
      <c r="G41" s="11"/>
    </row>
    <row r="42" spans="1:7" ht="15.75" customHeight="1">
      <c r="A42" s="11">
        <f ca="1">IFERROR(__xludf.DUMMYFUNCTION("""COMPUTED_VALUE"""),4063)</f>
        <v>4063</v>
      </c>
      <c r="B42" s="11" t="str">
        <f ca="1">IFERROR(__xludf.DUMMYFUNCTION("""COMPUTED_VALUE"""),"I was happy because Homeroom I won.")</f>
        <v>I was happy because Homeroom I won.</v>
      </c>
      <c r="C42" s="11" t="str">
        <f ca="1">IFERROR(__xludf.DUMMYFUNCTION("""COMPUTED_VALUE"""),"１組が優勝したのでうれしかったです。")</f>
        <v>１組が優勝したのでうれしかったです。</v>
      </c>
      <c r="D42" s="1"/>
      <c r="E42" s="11"/>
      <c r="F42" s="11"/>
      <c r="G42" s="11"/>
    </row>
    <row r="43" spans="1:7" ht="15.75" customHeight="1">
      <c r="A43" s="11">
        <f ca="1">IFERROR(__xludf.DUMMYFUNCTION("""COMPUTED_VALUE"""),4076)</f>
        <v>4076</v>
      </c>
      <c r="B43" s="11" t="str">
        <f ca="1">IFERROR(__xludf.DUMMYFUNCTION("""COMPUTED_VALUE"""),"We couldn't get a prize but we made a wonderful memory.")</f>
        <v>We couldn't get a prize but we made a wonderful memory.</v>
      </c>
      <c r="C43" s="11" t="str">
        <f ca="1">IFERROR(__xludf.DUMMYFUNCTION("""COMPUTED_VALUE"""),"賞は取れなかったけれどいい思い出になった。")</f>
        <v>賞は取れなかったけれどいい思い出になった。</v>
      </c>
      <c r="D43" s="1"/>
      <c r="E43" s="11"/>
      <c r="F43" s="11"/>
      <c r="G43" s="11"/>
    </row>
    <row r="44" spans="1:7" ht="15.75" customHeight="1">
      <c r="A44" s="11">
        <f ca="1">IFERROR(__xludf.DUMMYFUNCTION("""COMPUTED_VALUE"""),4090)</f>
        <v>4090</v>
      </c>
      <c r="B44" s="11" t="str">
        <f ca="1">IFERROR(__xludf.DUMMYFUNCTION("""COMPUTED_VALUE"""),"We won both the prize for the fancy dress contest and the banner contest, and the second place on Sports Day.")</f>
        <v>We won both the prize for the fancy dress contest and the banner contest, and the second place on Sports Day.</v>
      </c>
      <c r="C44" s="11" t="str">
        <f ca="1">IFERROR(__xludf.DUMMYFUNCTION("""COMPUTED_VALUE"""),"僕のクラスは着付け賞、横断幕賞、準優勝を果たしました。")</f>
        <v>僕のクラスは着付け賞、横断幕賞、準優勝を果たしました。</v>
      </c>
      <c r="D44" s="1"/>
      <c r="E44" s="11"/>
      <c r="F44" s="11"/>
      <c r="G44" s="11"/>
    </row>
    <row r="45" spans="1:7" ht="15.75" customHeight="1">
      <c r="A45" s="11">
        <f ca="1">IFERROR(__xludf.DUMMYFUNCTION("""COMPUTED_VALUE"""),4133)</f>
        <v>4133</v>
      </c>
      <c r="B45" s="11" t="str">
        <f ca="1">IFERROR(__xludf.DUMMYFUNCTION("""COMPUTED_VALUE"""),"We have never won a game against that team.")</f>
        <v>We have never won a game against that team.</v>
      </c>
      <c r="C45" s="11" t="str">
        <f ca="1">IFERROR(__xludf.DUMMYFUNCTION("""COMPUTED_VALUE"""),"僕たちはそのチームにこれまで勝つことができなかった。")</f>
        <v>僕たちはそのチームにこれまで勝つことができなかった。</v>
      </c>
      <c r="D45" s="1"/>
      <c r="E45" s="11"/>
      <c r="F45" s="11"/>
      <c r="G45" s="11"/>
    </row>
    <row r="46" spans="1:7" ht="15.75" customHeight="1">
      <c r="A46" s="11"/>
      <c r="B46" s="11"/>
      <c r="C46" s="11"/>
      <c r="D46" s="1"/>
      <c r="E46" s="11"/>
      <c r="F46" s="11"/>
      <c r="G46" s="11"/>
    </row>
    <row r="47" spans="1:7" ht="15.75" customHeight="1">
      <c r="A47" s="11"/>
      <c r="B47" s="11"/>
      <c r="C47" s="11"/>
      <c r="D47" s="1"/>
      <c r="E47" s="11"/>
      <c r="F47" s="11"/>
      <c r="G47" s="11"/>
    </row>
    <row r="48" spans="1:7" ht="15.75" customHeight="1">
      <c r="A48" s="11"/>
      <c r="B48" s="11"/>
      <c r="C48" s="11"/>
      <c r="D48" s="1"/>
      <c r="E48" s="11"/>
      <c r="F48" s="11"/>
      <c r="G48" s="11"/>
    </row>
    <row r="49" spans="1:7" ht="15.75" customHeight="1">
      <c r="A49" s="11"/>
      <c r="B49" s="11"/>
      <c r="C49" s="11"/>
      <c r="D49" s="1"/>
      <c r="E49" s="11"/>
      <c r="F49" s="11"/>
      <c r="G49" s="11"/>
    </row>
    <row r="50" spans="1:7" ht="15.75" customHeight="1">
      <c r="A50" s="11"/>
      <c r="B50" s="11"/>
      <c r="C50" s="11"/>
      <c r="D50" s="1"/>
      <c r="E50" s="11"/>
      <c r="F50" s="11"/>
      <c r="G50" s="11"/>
    </row>
    <row r="51" spans="1:7" ht="15.75" customHeight="1">
      <c r="A51" s="11"/>
      <c r="B51" s="11"/>
      <c r="C51" s="11"/>
      <c r="D51" s="1"/>
      <c r="E51" s="11"/>
      <c r="F51" s="11"/>
      <c r="G51" s="11"/>
    </row>
    <row r="52" spans="1:7" ht="15.75" customHeight="1">
      <c r="A52" s="11"/>
      <c r="B52" s="11"/>
      <c r="C52" s="11"/>
      <c r="D52" s="1"/>
      <c r="E52" s="11"/>
      <c r="F52" s="11"/>
      <c r="G52" s="11"/>
    </row>
    <row r="53" spans="1:7" ht="15.75" customHeight="1">
      <c r="A53" s="11"/>
      <c r="B53" s="11"/>
      <c r="C53" s="11"/>
      <c r="D53" s="1"/>
      <c r="E53" s="11"/>
      <c r="F53" s="11"/>
      <c r="G53" s="11"/>
    </row>
    <row r="54" spans="1:7" ht="15.75" customHeight="1">
      <c r="A54" s="11"/>
      <c r="B54" s="11"/>
      <c r="C54" s="11"/>
      <c r="D54" s="1"/>
      <c r="E54" s="11"/>
      <c r="F54" s="11"/>
      <c r="G54" s="11"/>
    </row>
    <row r="55" spans="1:7" ht="15.75" customHeight="1">
      <c r="A55" s="11"/>
      <c r="B55" s="11"/>
      <c r="C55" s="11"/>
      <c r="D55" s="1"/>
      <c r="E55" s="11"/>
      <c r="F55" s="11"/>
      <c r="G55" s="11"/>
    </row>
    <row r="56" spans="1:7" ht="15.75" customHeight="1">
      <c r="A56" s="11"/>
      <c r="B56" s="11"/>
      <c r="C56" s="11"/>
      <c r="D56" s="1"/>
      <c r="E56" s="11"/>
      <c r="F56" s="11"/>
      <c r="G56" s="11"/>
    </row>
    <row r="57" spans="1:7" ht="15.75" customHeight="1">
      <c r="A57" s="11"/>
      <c r="B57" s="11"/>
      <c r="C57" s="11"/>
      <c r="D57" s="1"/>
      <c r="E57" s="11"/>
      <c r="F57" s="11"/>
      <c r="G57" s="11"/>
    </row>
    <row r="58" spans="1:7" ht="15.75" customHeight="1">
      <c r="A58" s="30"/>
      <c r="B58" s="30"/>
      <c r="C58" s="30"/>
      <c r="D58" s="3"/>
      <c r="E58" s="19"/>
      <c r="F58" s="19"/>
      <c r="G58" s="19"/>
    </row>
    <row r="59" spans="1:7" ht="15.75" customHeight="1">
      <c r="A59" s="30"/>
      <c r="B59" s="30"/>
      <c r="C59" s="30"/>
      <c r="D59" s="3"/>
      <c r="E59" s="19"/>
      <c r="F59" s="19"/>
      <c r="G59" s="19"/>
    </row>
    <row r="60" spans="1:7" ht="15.75" customHeight="1">
      <c r="A60" s="30"/>
      <c r="B60" s="30"/>
      <c r="C60" s="30"/>
      <c r="D60" s="3"/>
      <c r="E60" s="19"/>
      <c r="F60" s="19"/>
      <c r="G60" s="19"/>
    </row>
    <row r="61" spans="1:7" ht="15.75" customHeight="1">
      <c r="A61" s="30"/>
      <c r="B61" s="30"/>
      <c r="C61" s="30"/>
      <c r="D61" s="3"/>
      <c r="E61" s="19"/>
      <c r="F61" s="19"/>
      <c r="G61" s="19"/>
    </row>
    <row r="62" spans="1:7" ht="15.75" customHeight="1">
      <c r="A62" s="30"/>
      <c r="B62" s="30"/>
      <c r="C62" s="30"/>
      <c r="D62" s="3"/>
      <c r="E62" s="19"/>
      <c r="F62" s="19"/>
      <c r="G62" s="19"/>
    </row>
    <row r="63" spans="1:7" ht="15.75" customHeight="1">
      <c r="A63" s="30"/>
      <c r="B63" s="30"/>
      <c r="C63" s="30"/>
      <c r="D63" s="3"/>
      <c r="E63" s="19"/>
      <c r="F63" s="19"/>
      <c r="G63" s="19"/>
    </row>
    <row r="64" spans="1:7" ht="15.75" customHeight="1">
      <c r="A64" s="30"/>
      <c r="B64" s="30"/>
      <c r="C64" s="30"/>
      <c r="D64" s="3"/>
      <c r="E64" s="19"/>
      <c r="F64" s="19"/>
      <c r="G64" s="19"/>
    </row>
    <row r="65" spans="1:7" ht="15.75" customHeight="1">
      <c r="A65" s="30"/>
      <c r="B65" s="30"/>
      <c r="C65" s="30"/>
      <c r="D65" s="3"/>
      <c r="E65" s="19"/>
      <c r="F65" s="19"/>
      <c r="G65" s="19"/>
    </row>
    <row r="66" spans="1:7" ht="15.75" customHeight="1">
      <c r="A66" s="30"/>
      <c r="B66" s="30"/>
      <c r="C66" s="30"/>
      <c r="D66" s="3"/>
      <c r="E66" s="19"/>
      <c r="F66" s="19"/>
      <c r="G66" s="19"/>
    </row>
    <row r="67" spans="1:7" ht="15.75" customHeight="1">
      <c r="A67" s="30"/>
      <c r="B67" s="30"/>
      <c r="C67" s="30"/>
      <c r="D67" s="3"/>
      <c r="E67" s="19"/>
      <c r="F67" s="19"/>
      <c r="G67" s="19"/>
    </row>
    <row r="68" spans="1:7" ht="15.75" customHeight="1">
      <c r="A68" s="30"/>
      <c r="B68" s="30"/>
      <c r="C68" s="30"/>
      <c r="D68" s="3"/>
      <c r="E68" s="19"/>
      <c r="F68" s="19"/>
      <c r="G68" s="19"/>
    </row>
    <row r="69" spans="1:7" ht="15.75" customHeight="1">
      <c r="A69" s="30"/>
      <c r="B69" s="30"/>
      <c r="C69" s="30"/>
      <c r="D69" s="3"/>
      <c r="E69" s="19"/>
      <c r="F69" s="19"/>
      <c r="G69" s="19"/>
    </row>
    <row r="70" spans="1:7" ht="15.75" customHeight="1">
      <c r="A70" s="30"/>
      <c r="B70" s="30"/>
      <c r="C70" s="30"/>
      <c r="D70" s="3"/>
      <c r="E70" s="19"/>
      <c r="F70" s="19"/>
      <c r="G70" s="19"/>
    </row>
    <row r="71" spans="1:7" ht="15.75" customHeight="1">
      <c r="A71" s="30"/>
      <c r="B71" s="30"/>
      <c r="C71" s="30"/>
      <c r="D71" s="3"/>
      <c r="E71" s="19"/>
      <c r="F71" s="19"/>
      <c r="G71" s="19"/>
    </row>
    <row r="72" spans="1:7" ht="15.75" customHeight="1">
      <c r="A72" s="30"/>
      <c r="B72" s="30"/>
      <c r="C72" s="30"/>
      <c r="D72" s="3"/>
      <c r="E72" s="19"/>
      <c r="F72" s="19"/>
      <c r="G72" s="19"/>
    </row>
    <row r="73" spans="1:7" ht="15.75" customHeight="1">
      <c r="A73" s="30"/>
      <c r="B73" s="30"/>
      <c r="C73" s="30"/>
      <c r="D73" s="3"/>
      <c r="E73" s="19"/>
      <c r="F73" s="19"/>
      <c r="G73" s="19"/>
    </row>
    <row r="74" spans="1:7" ht="15.75" customHeight="1">
      <c r="A74" s="30"/>
      <c r="B74" s="30"/>
      <c r="C74" s="30"/>
      <c r="D74" s="3"/>
      <c r="E74" s="19"/>
      <c r="F74" s="19"/>
      <c r="G74" s="19"/>
    </row>
    <row r="75" spans="1:7" ht="15.75" customHeight="1">
      <c r="A75" s="30"/>
      <c r="B75" s="30"/>
      <c r="C75" s="30"/>
      <c r="D75" s="3"/>
      <c r="E75" s="19"/>
      <c r="F75" s="19"/>
      <c r="G75" s="19"/>
    </row>
    <row r="76" spans="1:7" ht="15.75" customHeight="1">
      <c r="A76" s="30"/>
      <c r="B76" s="30"/>
      <c r="C76" s="30"/>
      <c r="D76" s="3"/>
      <c r="E76" s="19"/>
      <c r="F76" s="19"/>
      <c r="G76" s="19"/>
    </row>
    <row r="77" spans="1:7" ht="15.75" customHeight="1">
      <c r="A77" s="30"/>
      <c r="B77" s="30"/>
      <c r="C77" s="30"/>
      <c r="D77" s="3"/>
      <c r="E77" s="19"/>
      <c r="F77" s="19"/>
      <c r="G77" s="19"/>
    </row>
    <row r="78" spans="1:7" ht="15.75" customHeight="1">
      <c r="A78" s="30"/>
      <c r="B78" s="30"/>
      <c r="C78" s="30"/>
      <c r="D78" s="3"/>
      <c r="E78" s="19"/>
      <c r="F78" s="19"/>
      <c r="G78" s="19"/>
    </row>
    <row r="79" spans="1:7" ht="15.75" customHeight="1">
      <c r="A79" s="30"/>
      <c r="B79" s="30"/>
      <c r="C79" s="30"/>
      <c r="D79" s="3"/>
      <c r="E79" s="19"/>
      <c r="F79" s="19"/>
      <c r="G79" s="19"/>
    </row>
    <row r="80" spans="1:7" ht="15.75" customHeight="1">
      <c r="A80" s="30"/>
      <c r="B80" s="30"/>
      <c r="C80" s="30"/>
      <c r="D80" s="3"/>
      <c r="E80" s="19"/>
      <c r="F80" s="19"/>
      <c r="G80" s="19"/>
    </row>
    <row r="81" spans="1:7" ht="15.75" customHeight="1">
      <c r="A81" s="30"/>
      <c r="B81" s="30"/>
      <c r="C81" s="30"/>
      <c r="D81" s="3"/>
      <c r="E81" s="19"/>
      <c r="F81" s="19"/>
      <c r="G81" s="19"/>
    </row>
    <row r="82" spans="1:7" ht="15.75" customHeight="1">
      <c r="A82" s="30"/>
      <c r="B82" s="30"/>
      <c r="C82" s="30"/>
      <c r="D82" s="3"/>
      <c r="E82" s="19"/>
      <c r="F82" s="19"/>
      <c r="G82" s="19"/>
    </row>
    <row r="83" spans="1:7" ht="15.75" customHeight="1">
      <c r="A83" s="30"/>
      <c r="B83" s="30"/>
      <c r="C83" s="30"/>
      <c r="D83" s="3"/>
      <c r="E83" s="19"/>
      <c r="F83" s="19"/>
      <c r="G83" s="19"/>
    </row>
    <row r="84" spans="1:7" ht="15.75" customHeight="1">
      <c r="A84" s="30"/>
      <c r="B84" s="30"/>
      <c r="C84" s="30"/>
      <c r="D84" s="3"/>
      <c r="E84" s="19"/>
      <c r="F84" s="19"/>
      <c r="G84" s="19"/>
    </row>
    <row r="85" spans="1:7" ht="15.75" customHeight="1">
      <c r="A85" s="30"/>
      <c r="B85" s="30"/>
      <c r="C85" s="30"/>
      <c r="D85" s="3"/>
      <c r="E85" s="19"/>
      <c r="F85" s="19"/>
      <c r="G85" s="19"/>
    </row>
    <row r="86" spans="1:7" ht="15.75" customHeight="1">
      <c r="A86" s="30"/>
      <c r="B86" s="30"/>
      <c r="C86" s="30"/>
      <c r="D86" s="3"/>
      <c r="E86" s="19"/>
      <c r="F86" s="19"/>
      <c r="G86" s="19"/>
    </row>
    <row r="87" spans="1:7" ht="15.75" customHeight="1">
      <c r="A87" s="30"/>
      <c r="B87" s="30"/>
      <c r="C87" s="30"/>
      <c r="D87" s="3"/>
      <c r="E87" s="19"/>
      <c r="F87" s="19"/>
      <c r="G87" s="19"/>
    </row>
    <row r="88" spans="1:7" ht="15.75" customHeight="1">
      <c r="A88" s="30"/>
      <c r="B88" s="30"/>
      <c r="C88" s="30"/>
      <c r="D88" s="3"/>
      <c r="E88" s="19"/>
      <c r="F88" s="19"/>
      <c r="G88" s="19"/>
    </row>
    <row r="89" spans="1:7" ht="15.75" customHeight="1">
      <c r="A89" s="30"/>
      <c r="B89" s="30"/>
      <c r="C89" s="30"/>
      <c r="D89" s="3"/>
      <c r="E89" s="19"/>
      <c r="F89" s="19"/>
      <c r="G89" s="19"/>
    </row>
    <row r="90" spans="1:7" ht="15.75" customHeight="1">
      <c r="A90" s="30"/>
      <c r="B90" s="30"/>
      <c r="C90" s="30"/>
      <c r="D90" s="3"/>
      <c r="E90" s="19"/>
      <c r="F90" s="19"/>
      <c r="G90" s="19"/>
    </row>
    <row r="91" spans="1:7" ht="15.75" customHeight="1">
      <c r="A91" s="30"/>
      <c r="B91" s="30"/>
      <c r="C91" s="30"/>
      <c r="D91" s="3"/>
      <c r="E91" s="19"/>
      <c r="F91" s="19"/>
      <c r="G91" s="19"/>
    </row>
    <row r="92" spans="1:7" ht="15.75" customHeight="1">
      <c r="A92" s="30"/>
      <c r="B92" s="30"/>
      <c r="C92" s="30"/>
      <c r="D92" s="3"/>
      <c r="E92" s="19"/>
      <c r="F92" s="19"/>
      <c r="G92" s="19"/>
    </row>
    <row r="93" spans="1:7" ht="15.75" customHeight="1">
      <c r="A93" s="30"/>
      <c r="B93" s="30"/>
      <c r="C93" s="30"/>
      <c r="D93" s="3"/>
      <c r="E93" s="19"/>
      <c r="F93" s="19"/>
      <c r="G93" s="19"/>
    </row>
    <row r="94" spans="1:7" ht="15.75" customHeight="1">
      <c r="A94" s="30"/>
      <c r="B94" s="30"/>
      <c r="C94" s="30"/>
      <c r="D94" s="3"/>
      <c r="E94" s="19"/>
      <c r="F94" s="19"/>
      <c r="G94" s="19"/>
    </row>
    <row r="95" spans="1:7" ht="15.75" customHeight="1">
      <c r="A95" s="30"/>
      <c r="B95" s="30"/>
      <c r="C95" s="30"/>
      <c r="D95" s="3"/>
      <c r="E95" s="19"/>
      <c r="F95" s="19"/>
      <c r="G95" s="19"/>
    </row>
    <row r="96" spans="1:7" ht="15.75" customHeight="1">
      <c r="A96" s="30"/>
      <c r="B96" s="30"/>
      <c r="C96" s="30"/>
      <c r="D96" s="3"/>
      <c r="E96" s="19"/>
      <c r="F96" s="19"/>
      <c r="G96" s="19"/>
    </row>
    <row r="97" spans="1:7" ht="15.75" customHeight="1">
      <c r="A97" s="30"/>
      <c r="B97" s="30"/>
      <c r="C97" s="30"/>
      <c r="D97" s="3"/>
      <c r="E97" s="19"/>
      <c r="F97" s="19"/>
      <c r="G97" s="19"/>
    </row>
    <row r="98" spans="1:7" ht="15.75" customHeight="1">
      <c r="A98" s="30"/>
      <c r="B98" s="30"/>
      <c r="C98" s="30"/>
      <c r="D98" s="3"/>
      <c r="E98" s="19"/>
      <c r="F98" s="19"/>
      <c r="G98" s="19"/>
    </row>
    <row r="99" spans="1:7" ht="15.75" customHeight="1">
      <c r="A99" s="30"/>
      <c r="B99" s="30"/>
      <c r="C99" s="30"/>
      <c r="D99" s="3"/>
      <c r="E99" s="19"/>
      <c r="F99" s="19"/>
      <c r="G99" s="19"/>
    </row>
    <row r="100" spans="1:7" ht="15.75" customHeight="1">
      <c r="A100" s="30"/>
      <c r="B100" s="30"/>
      <c r="C100" s="30"/>
      <c r="D100" s="3"/>
      <c r="E100" s="19"/>
      <c r="F100" s="19"/>
      <c r="G100" s="19"/>
    </row>
    <row r="101" spans="1:7" ht="15.75" customHeight="1">
      <c r="A101" s="29"/>
      <c r="B101" s="29"/>
      <c r="C101" s="29"/>
    </row>
    <row r="102" spans="1:7" ht="15.75" customHeight="1"/>
    <row r="103" spans="1:7" ht="15.75" customHeight="1"/>
    <row r="104" spans="1:7" ht="15.75" customHeight="1"/>
    <row r="105" spans="1:7" ht="15.75" customHeight="1"/>
    <row r="106" spans="1:7" ht="15.75" customHeight="1"/>
    <row r="107" spans="1:7" ht="15.75" customHeight="1"/>
    <row r="108" spans="1:7" ht="15.75" customHeight="1"/>
    <row r="109" spans="1:7" ht="15.75" customHeight="1"/>
    <row r="110" spans="1:7" ht="15.75" customHeight="1"/>
    <row r="111" spans="1:7" ht="15.75" customHeight="1"/>
    <row r="112" spans="1:7"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row r="1006" ht="15.75" customHeight="1"/>
    <row r="1007" ht="15.75" customHeight="1"/>
    <row r="1008" ht="15.75" customHeight="1"/>
    <row r="1009" ht="15.75" customHeight="1"/>
    <row r="1010" ht="15.75" customHeight="1"/>
    <row r="1011" ht="15.75" customHeight="1"/>
    <row r="1012" ht="15.75" customHeight="1"/>
    <row r="1013" ht="15.75" customHeight="1"/>
    <row r="1014" ht="15.75" customHeight="1"/>
    <row r="1015" ht="15.75" customHeight="1"/>
    <row r="1016" ht="15.75" customHeight="1"/>
    <row r="1017" ht="15.75" customHeight="1"/>
    <row r="1018" ht="15.75" customHeight="1"/>
    <row r="1019" ht="15.75" customHeight="1"/>
    <row r="1020" ht="15.75" customHeight="1"/>
    <row r="1021" ht="15.75" customHeight="1"/>
    <row r="1022" ht="15.75" customHeight="1"/>
    <row r="1023" ht="15.75" customHeight="1"/>
    <row r="1024" ht="15.75" customHeight="1"/>
    <row r="1025" ht="15.75" customHeight="1"/>
    <row r="1026" ht="15.75" customHeight="1"/>
    <row r="1027" ht="15.75" customHeight="1"/>
    <row r="1028" ht="15.75" customHeight="1"/>
    <row r="1029" ht="15.75" customHeight="1"/>
    <row r="1030" ht="15.75" customHeight="1"/>
    <row r="1031" ht="15.75" customHeight="1"/>
    <row r="1032" ht="15.75" customHeight="1"/>
    <row r="1033" ht="15.75" customHeight="1"/>
    <row r="1034" ht="15.75" customHeight="1"/>
    <row r="1035" ht="15.75" customHeight="1"/>
    <row r="1036" ht="15.75" customHeight="1"/>
    <row r="1037" ht="15.75" customHeight="1"/>
    <row r="1038" ht="15.75" customHeight="1"/>
    <row r="1039" ht="15.75" customHeight="1"/>
    <row r="1040" ht="15.75" customHeight="1"/>
    <row r="1041" ht="15.75" customHeight="1"/>
    <row r="1042" ht="15.75" customHeight="1"/>
    <row r="1043" ht="15.75" customHeight="1"/>
    <row r="1044" ht="15.75" customHeight="1"/>
    <row r="1045" ht="15.75" customHeight="1"/>
    <row r="1046" ht="15.75" customHeight="1"/>
    <row r="1047" ht="15.75" customHeight="1"/>
    <row r="1048" ht="15.75" customHeight="1"/>
    <row r="1049" ht="15.75" customHeight="1"/>
    <row r="1050" ht="15.75" customHeight="1"/>
    <row r="1051" ht="15.75" customHeight="1"/>
    <row r="1052" ht="15.75" customHeight="1"/>
    <row r="1053" ht="15.75" customHeight="1"/>
    <row r="1054" ht="15.75" customHeight="1"/>
    <row r="1055" ht="15.75" customHeight="1"/>
    <row r="1056" ht="15.75" customHeight="1"/>
    <row r="1057" ht="15.75" customHeight="1"/>
    <row r="1058" ht="15.75" customHeight="1"/>
    <row r="1059" ht="15.75" customHeight="1"/>
    <row r="1060" ht="15.75" customHeight="1"/>
    <row r="1061" ht="15.75" customHeight="1"/>
    <row r="1062" ht="15.75" customHeight="1"/>
    <row r="1063" ht="15.75" customHeight="1"/>
    <row r="1064" ht="15.75" customHeight="1"/>
    <row r="1065" ht="15.75" customHeight="1"/>
    <row r="1066" ht="15.75" customHeight="1"/>
    <row r="1067" ht="15.75" customHeight="1"/>
    <row r="1068" ht="15.75" customHeight="1"/>
    <row r="1069" ht="15.75" customHeight="1"/>
    <row r="1070" ht="15.75" customHeight="1"/>
    <row r="1071" ht="15.75" customHeight="1"/>
    <row r="1072" ht="15.75" customHeight="1"/>
    <row r="1073" ht="15.75" customHeight="1"/>
    <row r="1074" ht="15.75" customHeight="1"/>
    <row r="1075" ht="15.75" customHeight="1"/>
    <row r="1076" ht="15.75" customHeight="1"/>
    <row r="1077" ht="15.75" customHeight="1"/>
    <row r="1078" ht="15.75" customHeight="1"/>
    <row r="1079" ht="15.75" customHeight="1"/>
    <row r="1080" ht="15.75" customHeight="1"/>
    <row r="1081" ht="15.75" customHeight="1"/>
    <row r="1082" ht="15.75" customHeight="1"/>
    <row r="1083" ht="15.75" customHeight="1"/>
    <row r="1084" ht="15.75" customHeight="1"/>
    <row r="1085" ht="15.75" customHeight="1"/>
    <row r="1086" ht="15.75" customHeight="1"/>
    <row r="1087" ht="15.75" customHeight="1"/>
    <row r="1088" ht="15.75" customHeight="1"/>
    <row r="1089" ht="15.75" customHeight="1"/>
    <row r="1090" ht="15.75" customHeight="1"/>
    <row r="1091" ht="15.75" customHeight="1"/>
    <row r="1092" ht="15.75" customHeight="1"/>
    <row r="1093" ht="15.75" customHeight="1"/>
    <row r="1094" ht="15.75" customHeight="1"/>
    <row r="1095" ht="15.75" customHeight="1"/>
    <row r="1096" ht="15.75" customHeight="1"/>
    <row r="1097" ht="15.75" customHeight="1"/>
    <row r="1098" ht="15.75" customHeight="1"/>
    <row r="1099" ht="15.75" customHeight="1"/>
    <row r="1100" ht="15.75" customHeight="1"/>
    <row r="1101" ht="15.75" customHeight="1"/>
    <row r="1102" ht="15.75" customHeight="1"/>
    <row r="1103" ht="15.75" customHeight="1"/>
    <row r="1104" ht="15.75" customHeight="1"/>
    <row r="1105" ht="15.75" customHeight="1"/>
    <row r="1106" ht="15.75" customHeight="1"/>
    <row r="1107" ht="15.75" customHeight="1"/>
    <row r="1108" ht="15.75" customHeight="1"/>
    <row r="1109" ht="15.75" customHeight="1"/>
    <row r="1110" ht="15.75" customHeight="1"/>
    <row r="1111" ht="15.75" customHeight="1"/>
    <row r="1112" ht="15.75" customHeight="1"/>
    <row r="1113" ht="15.75" customHeight="1"/>
    <row r="1114" ht="15.75" customHeight="1"/>
    <row r="1115" ht="15.75" customHeight="1"/>
    <row r="1116" ht="15.75" customHeight="1"/>
    <row r="1117" ht="15.75" customHeight="1"/>
    <row r="1118" ht="15.75" customHeight="1"/>
    <row r="1119" ht="15.75" customHeight="1"/>
    <row r="1120" ht="15.75" customHeight="1"/>
    <row r="1121" ht="15.75" customHeight="1"/>
    <row r="1122" ht="15.75" customHeight="1"/>
    <row r="1123" ht="15.75" customHeight="1"/>
    <row r="1124" ht="15.75" customHeight="1"/>
    <row r="1125" ht="15.75" customHeight="1"/>
    <row r="1126" ht="15.75" customHeight="1"/>
    <row r="1127" ht="15.75" customHeight="1"/>
    <row r="1128" ht="15.75" customHeight="1"/>
    <row r="1129" ht="15.75" customHeight="1"/>
    <row r="1130" ht="15.75" customHeight="1"/>
    <row r="1131" ht="15.75" customHeight="1"/>
    <row r="1132" ht="15.75" customHeight="1"/>
    <row r="1133" ht="15.75" customHeight="1"/>
    <row r="1134" ht="15.75" customHeight="1"/>
    <row r="1135" ht="15.75" customHeight="1"/>
    <row r="1136" ht="15.75" customHeight="1"/>
    <row r="1137" ht="15.75" customHeight="1"/>
    <row r="1138" ht="15.75" customHeight="1"/>
    <row r="1139" ht="15.75" customHeight="1"/>
    <row r="1140" ht="15.75" customHeight="1"/>
    <row r="1141" ht="15.75" customHeight="1"/>
    <row r="1142" ht="15.75" customHeight="1"/>
    <row r="1143" ht="15.75" customHeight="1"/>
    <row r="1144" ht="15.75" customHeight="1"/>
    <row r="1145" ht="15.75" customHeight="1"/>
    <row r="1146" ht="15.75" customHeight="1"/>
    <row r="1147" ht="15.75" customHeight="1"/>
    <row r="1148" ht="15.75" customHeight="1"/>
    <row r="1149" ht="15.75" customHeight="1"/>
    <row r="1150" ht="15.75" customHeight="1"/>
    <row r="1151" ht="15.75" customHeight="1"/>
    <row r="1152" ht="15.75" customHeight="1"/>
    <row r="1153" ht="15.75" customHeight="1"/>
    <row r="1154" ht="15.75" customHeight="1"/>
    <row r="1155" ht="15.75" customHeight="1"/>
    <row r="1156" ht="15.75" customHeight="1"/>
    <row r="1157" ht="15.75" customHeight="1"/>
    <row r="1158" ht="15.75" customHeight="1"/>
    <row r="1159" ht="15.75" customHeight="1"/>
    <row r="1160" ht="15.75" customHeight="1"/>
    <row r="1161" ht="15.75" customHeight="1"/>
    <row r="1162" ht="15.75" customHeight="1"/>
    <row r="1163" ht="15.75" customHeight="1"/>
    <row r="1164" ht="15.75" customHeight="1"/>
    <row r="1165" ht="15.75" customHeight="1"/>
    <row r="1166" ht="15.75" customHeight="1"/>
    <row r="1167" ht="15.75" customHeight="1"/>
    <row r="1168" ht="15.75" customHeight="1"/>
    <row r="1169" ht="15.75" customHeight="1"/>
    <row r="1170" ht="15.75" customHeight="1"/>
    <row r="1171" ht="15.75" customHeight="1"/>
    <row r="1172" ht="15.75" customHeight="1"/>
    <row r="1173" ht="15.75" customHeight="1"/>
    <row r="1174" ht="15.75" customHeight="1"/>
    <row r="1175" ht="15.75" customHeight="1"/>
    <row r="1176" ht="15.75" customHeight="1"/>
    <row r="1177" ht="15.75" customHeight="1"/>
    <row r="1178" ht="15.75" customHeight="1"/>
    <row r="1179" ht="15.75" customHeight="1"/>
    <row r="1180" ht="15.75" customHeight="1"/>
    <row r="1181" ht="15.75" customHeight="1"/>
    <row r="1182" ht="15.75" customHeight="1"/>
    <row r="1183" ht="15.75" customHeight="1"/>
    <row r="1184" ht="15.75" customHeight="1"/>
    <row r="1185" ht="15.75" customHeight="1"/>
    <row r="1186" ht="15.75" customHeight="1"/>
    <row r="1187" ht="15.75" customHeight="1"/>
    <row r="1188" ht="15.75" customHeight="1"/>
    <row r="1189" ht="15.75" customHeight="1"/>
    <row r="1190" ht="15.75" customHeight="1"/>
    <row r="1191" ht="15.75" customHeight="1"/>
    <row r="1192" ht="15.75" customHeight="1"/>
    <row r="1193" ht="15.75" customHeight="1"/>
    <row r="1194" ht="15.75" customHeight="1"/>
    <row r="1195" ht="15.75" customHeight="1"/>
    <row r="1196" ht="15.75" customHeight="1"/>
    <row r="1197" ht="15.75" customHeight="1"/>
    <row r="1198" ht="15.75" customHeight="1"/>
    <row r="1199" ht="15.75" customHeight="1"/>
    <row r="1200" ht="15.75" customHeight="1"/>
    <row r="1201" ht="15.75" customHeight="1"/>
    <row r="1202" ht="15.75" customHeight="1"/>
    <row r="1203" ht="15.75" customHeight="1"/>
    <row r="1204" ht="15.75" customHeight="1"/>
    <row r="1205" ht="15.75" customHeight="1"/>
    <row r="1206" ht="15.75" customHeight="1"/>
    <row r="1207" ht="15.75" customHeight="1"/>
    <row r="1208" ht="15.75" customHeight="1"/>
    <row r="1209" ht="15.75" customHeight="1"/>
    <row r="1210" ht="15.75" customHeight="1"/>
    <row r="1211" ht="15.75" customHeight="1"/>
    <row r="1212" ht="15.75" customHeight="1"/>
    <row r="1213" ht="15.75" customHeight="1"/>
    <row r="1214" ht="15.75" customHeight="1"/>
    <row r="1215" ht="15.75" customHeight="1"/>
    <row r="1216" ht="15.75" customHeight="1"/>
    <row r="1217" ht="15.75" customHeight="1"/>
    <row r="1218" ht="15.75" customHeight="1"/>
    <row r="1219" ht="15.75" customHeight="1"/>
    <row r="1220" ht="15.75" customHeight="1"/>
    <row r="1221" ht="15.75" customHeight="1"/>
    <row r="1222" ht="15.75" customHeight="1"/>
    <row r="1223" ht="15.75" customHeight="1"/>
    <row r="1224" ht="15.75" customHeight="1"/>
    <row r="1225" ht="15.75" customHeight="1"/>
    <row r="1226" ht="15.75" customHeight="1"/>
    <row r="1227" ht="15.75" customHeight="1"/>
    <row r="1228" ht="15.75" customHeight="1"/>
    <row r="1229" ht="15.75" customHeight="1"/>
    <row r="1230" ht="15.75" customHeight="1"/>
    <row r="1231" ht="15.75" customHeight="1"/>
    <row r="1232" ht="15.75" customHeight="1"/>
    <row r="1233" ht="15.75" customHeight="1"/>
    <row r="1234" ht="15.75" customHeight="1"/>
    <row r="1235" ht="15.75" customHeight="1"/>
    <row r="1236" ht="15.75" customHeight="1"/>
    <row r="1237" ht="15.75" customHeight="1"/>
    <row r="1238" ht="15.75" customHeight="1"/>
    <row r="1239" ht="15.75" customHeight="1"/>
    <row r="1240" ht="15.75" customHeight="1"/>
    <row r="1241" ht="15.75" customHeight="1"/>
    <row r="1242" ht="15.75" customHeight="1"/>
    <row r="1243" ht="15.75" customHeight="1"/>
    <row r="1244" ht="15.75" customHeight="1"/>
    <row r="1245" ht="15.75" customHeight="1"/>
    <row r="1246" ht="15.75" customHeight="1"/>
    <row r="1247" ht="15.75" customHeight="1"/>
    <row r="1248" ht="15.75" customHeight="1"/>
    <row r="1249" ht="15.75" customHeight="1"/>
    <row r="1250" ht="15.75" customHeight="1"/>
    <row r="1251" ht="15.75" customHeight="1"/>
    <row r="1252" ht="15.75" customHeight="1"/>
    <row r="1253" ht="15.75" customHeight="1"/>
    <row r="1254" ht="15.75" customHeight="1"/>
    <row r="1255" ht="15.75" customHeight="1"/>
    <row r="1256" ht="15.75" customHeight="1"/>
    <row r="1257" ht="15.75" customHeight="1"/>
    <row r="1258" ht="15.75" customHeight="1"/>
    <row r="1259" ht="15.75" customHeight="1"/>
    <row r="1260" ht="15.75" customHeight="1"/>
    <row r="1261" ht="15.75" customHeight="1"/>
    <row r="1262" ht="15.75" customHeight="1"/>
    <row r="1263" ht="15.75" customHeight="1"/>
    <row r="1264" ht="15.75" customHeight="1"/>
    <row r="1265" ht="15.75" customHeight="1"/>
    <row r="1266" ht="15.75" customHeight="1"/>
    <row r="1267" ht="15.75" customHeight="1"/>
    <row r="1268" ht="15.75" customHeight="1"/>
    <row r="1269" ht="15.75" customHeight="1"/>
    <row r="1270" ht="15.75" customHeight="1"/>
    <row r="1271" ht="15.75" customHeight="1"/>
    <row r="1272" ht="15.75" customHeight="1"/>
    <row r="1273" ht="15.75" customHeight="1"/>
    <row r="1274" ht="15.75" customHeight="1"/>
    <row r="1275" ht="15.75" customHeight="1"/>
    <row r="1276" ht="15.75" customHeight="1"/>
    <row r="1277" ht="15.75" customHeight="1"/>
    <row r="1278" ht="15.75" customHeight="1"/>
    <row r="1279" ht="15.75" customHeight="1"/>
    <row r="1280" ht="15.75" customHeight="1"/>
    <row r="1281" ht="15.75" customHeight="1"/>
    <row r="1282" ht="15.75" customHeight="1"/>
    <row r="1283" ht="15.75" customHeight="1"/>
    <row r="1284" ht="15.75" customHeight="1"/>
    <row r="1285" ht="15.75" customHeight="1"/>
    <row r="1286" ht="15.75" customHeight="1"/>
    <row r="1287" ht="15.75" customHeight="1"/>
    <row r="1288" ht="15.75" customHeight="1"/>
    <row r="1289" ht="15.75" customHeight="1"/>
    <row r="1290" ht="15.75" customHeight="1"/>
    <row r="1291" ht="15.75" customHeight="1"/>
    <row r="1292" ht="15.75" customHeight="1"/>
    <row r="1293" ht="15.75" customHeight="1"/>
    <row r="1294" ht="15.75" customHeight="1"/>
    <row r="1295" ht="15.75" customHeight="1"/>
    <row r="1296" ht="15.75" customHeight="1"/>
    <row r="1297" ht="15.75" customHeight="1"/>
    <row r="1298" ht="15.75" customHeight="1"/>
    <row r="1299" ht="15.75" customHeight="1"/>
    <row r="1300" ht="15.75" customHeight="1"/>
    <row r="1301" ht="15.75" customHeight="1"/>
    <row r="1302" ht="15.75" customHeight="1"/>
    <row r="1303" ht="15.75" customHeight="1"/>
    <row r="1304" ht="15.75" customHeight="1"/>
    <row r="1305" ht="15.75" customHeight="1"/>
    <row r="1306" ht="15.75" customHeight="1"/>
    <row r="1307" ht="15.75" customHeight="1"/>
    <row r="1308" ht="15.75" customHeight="1"/>
    <row r="1309" ht="15.75" customHeight="1"/>
    <row r="1310" ht="15.75" customHeight="1"/>
    <row r="1311" ht="15.75" customHeight="1"/>
    <row r="1312" ht="15.75" customHeight="1"/>
    <row r="1313" ht="15.75" customHeight="1"/>
    <row r="1314" ht="15.75" customHeight="1"/>
    <row r="1315" ht="15.75" customHeight="1"/>
    <row r="1316" ht="15.75" customHeight="1"/>
    <row r="1317" ht="15.75" customHeight="1"/>
    <row r="1318" ht="15.75" customHeight="1"/>
    <row r="1319" ht="15.75" customHeight="1"/>
    <row r="1320" ht="15.75" customHeight="1"/>
    <row r="1321" ht="15.75" customHeight="1"/>
    <row r="1322" ht="15.75" customHeight="1"/>
    <row r="1323" ht="15.75" customHeight="1"/>
    <row r="1324" ht="15.75" customHeight="1"/>
    <row r="1325" ht="15.75" customHeight="1"/>
    <row r="1326" ht="15.75" customHeight="1"/>
    <row r="1327" ht="15.75" customHeight="1"/>
    <row r="1328" ht="15.75" customHeight="1"/>
    <row r="1329" ht="15.75" customHeight="1"/>
    <row r="1330" ht="15.75" customHeight="1"/>
    <row r="1331" ht="15.75" customHeight="1"/>
    <row r="1332" ht="15.75" customHeight="1"/>
    <row r="1333" ht="15.75" customHeight="1"/>
    <row r="1334" ht="15.75" customHeight="1"/>
    <row r="1335" ht="15.75" customHeight="1"/>
    <row r="1336" ht="15.75" customHeight="1"/>
    <row r="1337" ht="15.75" customHeight="1"/>
    <row r="1338" ht="15.75" customHeight="1"/>
    <row r="1339" ht="15.75" customHeight="1"/>
    <row r="1340" ht="15.75" customHeight="1"/>
    <row r="1341" ht="15.75" customHeight="1"/>
    <row r="1342" ht="15.75" customHeight="1"/>
    <row r="1343" ht="15.75" customHeight="1"/>
    <row r="1344" ht="15.75" customHeight="1"/>
    <row r="1345" ht="15.75" customHeight="1"/>
    <row r="1346" ht="15.75" customHeight="1"/>
    <row r="1347" ht="15.75" customHeight="1"/>
    <row r="1348" ht="15.75" customHeight="1"/>
    <row r="1349" ht="15.75" customHeight="1"/>
    <row r="1350" ht="15.75" customHeight="1"/>
    <row r="1351" ht="15.75" customHeight="1"/>
    <row r="1352" ht="15.75" customHeight="1"/>
    <row r="1353" ht="15.75" customHeight="1"/>
    <row r="1354" ht="15.75" customHeight="1"/>
    <row r="1355" ht="15.75" customHeight="1"/>
    <row r="1356" ht="15.75" customHeight="1"/>
    <row r="1357" ht="15.75" customHeight="1"/>
    <row r="1358" ht="15.75" customHeight="1"/>
    <row r="1359" ht="15.75" customHeight="1"/>
    <row r="1360" ht="15.75" customHeight="1"/>
    <row r="1361" ht="15.75" customHeight="1"/>
    <row r="1362" ht="15.75" customHeight="1"/>
    <row r="1363" ht="15.75" customHeight="1"/>
    <row r="1364" ht="15.75" customHeight="1"/>
    <row r="1365" ht="15.75" customHeight="1"/>
    <row r="1366" ht="15.75" customHeight="1"/>
    <row r="1367" ht="15.75" customHeight="1"/>
    <row r="1368" ht="15.75" customHeight="1"/>
    <row r="1369" ht="15.75" customHeight="1"/>
    <row r="1370" ht="15.75" customHeight="1"/>
    <row r="1371" ht="15.75" customHeight="1"/>
    <row r="1372" ht="15.75" customHeight="1"/>
    <row r="1373" ht="15.75" customHeight="1"/>
    <row r="1374" ht="15.75" customHeight="1"/>
    <row r="1375" ht="15.75" customHeight="1"/>
    <row r="1376" ht="15.75" customHeight="1"/>
    <row r="1377" ht="15.75" customHeight="1"/>
    <row r="1378" ht="15.75" customHeight="1"/>
    <row r="1379" ht="15.75" customHeight="1"/>
    <row r="1380" ht="15.75" customHeight="1"/>
    <row r="1381" ht="15.75" customHeight="1"/>
    <row r="1382" ht="15.75" customHeight="1"/>
    <row r="1383" ht="15.75" customHeight="1"/>
    <row r="1384" ht="15.75" customHeight="1"/>
    <row r="1385" ht="15.75" customHeight="1"/>
    <row r="1386" ht="15.75" customHeight="1"/>
    <row r="1387" ht="15.75" customHeight="1"/>
    <row r="1388" ht="15.75" customHeight="1"/>
    <row r="1389" ht="15.75" customHeight="1"/>
    <row r="1390" ht="15.75" customHeight="1"/>
    <row r="1391" ht="15.75" customHeight="1"/>
    <row r="1392" ht="15.75" customHeight="1"/>
    <row r="1393" ht="15.75" customHeight="1"/>
    <row r="1394" ht="15.75" customHeight="1"/>
    <row r="1395" ht="15.75" customHeight="1"/>
    <row r="1396" ht="15.75" customHeight="1"/>
    <row r="1397" ht="15.75" customHeight="1"/>
    <row r="1398" ht="15.75" customHeight="1"/>
    <row r="1399" ht="15.75" customHeight="1"/>
    <row r="1400" ht="15.75" customHeight="1"/>
    <row r="1401" ht="15.75" customHeight="1"/>
    <row r="1402" ht="15.75" customHeight="1"/>
    <row r="1403" ht="15.75" customHeight="1"/>
    <row r="1404" ht="15.75" customHeight="1"/>
    <row r="1405" ht="15.75" customHeight="1"/>
    <row r="1406" ht="15.75" customHeight="1"/>
    <row r="1407" ht="15.75" customHeight="1"/>
    <row r="1408" ht="15.75" customHeight="1"/>
    <row r="1409" ht="15.75" customHeight="1"/>
    <row r="1410" ht="15.75" customHeight="1"/>
    <row r="1411" ht="15.75" customHeight="1"/>
    <row r="1412" ht="15.75" customHeight="1"/>
    <row r="1413" ht="15.75" customHeight="1"/>
    <row r="1414" ht="15.75" customHeight="1"/>
    <row r="1415" ht="15.75" customHeight="1"/>
    <row r="1416" ht="15.75" customHeight="1"/>
    <row r="1417" ht="15.75" customHeight="1"/>
    <row r="1418" ht="15.75" customHeight="1"/>
    <row r="1419" ht="15.75" customHeight="1"/>
    <row r="1420" ht="15.75" customHeight="1"/>
    <row r="1421" ht="15.75" customHeight="1"/>
    <row r="1422" ht="15.75" customHeight="1"/>
    <row r="1423" ht="15.75" customHeight="1"/>
    <row r="1424" ht="15.75" customHeight="1"/>
    <row r="1425" ht="15.75" customHeight="1"/>
    <row r="1426" ht="15.75" customHeight="1"/>
    <row r="1427" ht="15.75" customHeight="1"/>
    <row r="1428" ht="15.75" customHeight="1"/>
    <row r="1429" ht="15.75" customHeight="1"/>
    <row r="1430" ht="15.75" customHeight="1"/>
    <row r="1431" ht="15.75" customHeight="1"/>
    <row r="1432" ht="15.75" customHeight="1"/>
    <row r="1433" ht="15.75" customHeight="1"/>
    <row r="1434" ht="15.75" customHeight="1"/>
    <row r="1435" ht="15.75" customHeight="1"/>
    <row r="1436" ht="15.75" customHeight="1"/>
    <row r="1437" ht="15.75" customHeight="1"/>
    <row r="1438" ht="15.75" customHeight="1"/>
    <row r="1439" ht="15.75" customHeight="1"/>
    <row r="1440" ht="15.75" customHeight="1"/>
    <row r="1441" ht="15.75" customHeight="1"/>
    <row r="1442" ht="15.75" customHeight="1"/>
    <row r="1443" ht="15.75" customHeight="1"/>
    <row r="1444" ht="15.75" customHeight="1"/>
    <row r="1445" ht="15.75" customHeight="1"/>
    <row r="1446" ht="15.75" customHeight="1"/>
    <row r="1447" ht="15.75" customHeight="1"/>
    <row r="1448" ht="15.75" customHeight="1"/>
    <row r="1449" ht="15.75" customHeight="1"/>
    <row r="1450" ht="15.75" customHeight="1"/>
    <row r="1451" ht="15.75" customHeight="1"/>
    <row r="1452" ht="15.75" customHeight="1"/>
    <row r="1453" ht="15.75" customHeight="1"/>
    <row r="1454" ht="15.75" customHeight="1"/>
    <row r="1455" ht="15.75" customHeight="1"/>
    <row r="1456" ht="15.75" customHeight="1"/>
    <row r="1457" ht="15.75" customHeight="1"/>
    <row r="1458" ht="15.75" customHeight="1"/>
    <row r="1459" ht="15.75" customHeight="1"/>
    <row r="1460" ht="15.75" customHeight="1"/>
    <row r="1461" ht="15.75" customHeight="1"/>
    <row r="1462" ht="15.75" customHeight="1"/>
    <row r="1463" ht="15.75" customHeight="1"/>
    <row r="1464" ht="15.75" customHeight="1"/>
    <row r="1465" ht="15.75" customHeight="1"/>
    <row r="1466" ht="15.75" customHeight="1"/>
    <row r="1467" ht="15.75" customHeight="1"/>
    <row r="1468" ht="15.75" customHeight="1"/>
    <row r="1469" ht="15.75" customHeight="1"/>
    <row r="1470" ht="15.75" customHeight="1"/>
    <row r="1471" ht="15.75" customHeight="1"/>
    <row r="1472" ht="15.75" customHeight="1"/>
    <row r="1473" ht="15.75" customHeight="1"/>
    <row r="1474" ht="15.75" customHeight="1"/>
    <row r="1475" ht="15.75" customHeight="1"/>
    <row r="1476" ht="15.75" customHeight="1"/>
    <row r="1477" ht="15.75" customHeight="1"/>
    <row r="1478" ht="15.75" customHeight="1"/>
    <row r="1479" ht="15.75" customHeight="1"/>
    <row r="1480" ht="15.75" customHeight="1"/>
    <row r="1481" ht="15.75" customHeight="1"/>
    <row r="1482" ht="15.75" customHeight="1"/>
    <row r="1483" ht="15.75" customHeight="1"/>
    <row r="1484" ht="15.75" customHeight="1"/>
    <row r="1485" ht="15.75" customHeight="1"/>
    <row r="1486" ht="15.75" customHeight="1"/>
    <row r="1487" ht="15.75" customHeight="1"/>
    <row r="1488" ht="15.75" customHeight="1"/>
    <row r="1489" ht="15.75" customHeight="1"/>
    <row r="1490" ht="15.75" customHeight="1"/>
    <row r="1491" ht="15.75" customHeight="1"/>
    <row r="1492" ht="15.75" customHeight="1"/>
    <row r="1493" ht="15.75" customHeight="1"/>
    <row r="1494" ht="15.75" customHeight="1"/>
    <row r="1495" ht="15.75" customHeight="1"/>
    <row r="1496" ht="15.75" customHeight="1"/>
    <row r="1497" ht="15.75" customHeight="1"/>
    <row r="1498" ht="15.75" customHeight="1"/>
    <row r="1499" ht="15.75" customHeight="1"/>
    <row r="1500" ht="15.75" customHeight="1"/>
    <row r="1501" ht="15.75" customHeight="1"/>
    <row r="1502" ht="15.75" customHeight="1"/>
    <row r="1503" ht="15.75" customHeight="1"/>
    <row r="1504" ht="15.75" customHeight="1"/>
    <row r="1505" ht="15.75" customHeight="1"/>
    <row r="1506" ht="15.75" customHeight="1"/>
    <row r="1507" ht="15.75" customHeight="1"/>
    <row r="1508" ht="15.75" customHeight="1"/>
    <row r="1509" ht="15.75" customHeight="1"/>
    <row r="1510" ht="15.75" customHeight="1"/>
    <row r="1511" ht="15.75" customHeight="1"/>
    <row r="1512" ht="15.75" customHeight="1"/>
    <row r="1513" ht="15.75" customHeight="1"/>
    <row r="1514" ht="15.75" customHeight="1"/>
    <row r="1515" ht="15.75" customHeight="1"/>
    <row r="1516" ht="15.75" customHeight="1"/>
    <row r="1517" ht="15.75" customHeight="1"/>
    <row r="1518" ht="15.75" customHeight="1"/>
    <row r="1519" ht="15.75" customHeight="1"/>
    <row r="1520" ht="15.75" customHeight="1"/>
    <row r="1521" ht="15.75" customHeight="1"/>
    <row r="1522" ht="15.75" customHeight="1"/>
    <row r="1523" ht="15.75" customHeight="1"/>
    <row r="1524" ht="15.75" customHeight="1"/>
    <row r="1525" ht="15.75" customHeight="1"/>
    <row r="1526" ht="15.75" customHeight="1"/>
    <row r="1527" ht="15.75" customHeight="1"/>
    <row r="1528" ht="15.75" customHeight="1"/>
    <row r="1529" ht="15.75" customHeight="1"/>
    <row r="1530" ht="15.75" customHeight="1"/>
    <row r="1531" ht="15.75" customHeight="1"/>
    <row r="1532" ht="15.75" customHeight="1"/>
    <row r="1533" ht="15.75" customHeight="1"/>
    <row r="1534" ht="15.75" customHeight="1"/>
    <row r="1535" ht="15.75" customHeight="1"/>
    <row r="1536" ht="15.75" customHeight="1"/>
    <row r="1537" ht="15.75" customHeight="1"/>
    <row r="1538" ht="15.75" customHeight="1"/>
    <row r="1539" ht="15.75" customHeight="1"/>
    <row r="1540" ht="15.75" customHeight="1"/>
    <row r="1541" ht="15.75" customHeight="1"/>
    <row r="1542" ht="15.75" customHeight="1"/>
    <row r="1543" ht="15.75" customHeight="1"/>
    <row r="1544" ht="15.75" customHeight="1"/>
    <row r="1545" ht="15.75" customHeight="1"/>
    <row r="1546" ht="15.75" customHeight="1"/>
    <row r="1547" ht="15.75" customHeight="1"/>
    <row r="1548" ht="15.75" customHeight="1"/>
    <row r="1549" ht="15.75" customHeight="1"/>
    <row r="1550" ht="15.75" customHeight="1"/>
    <row r="1551" ht="15.75" customHeight="1"/>
    <row r="1552" ht="15.75" customHeight="1"/>
    <row r="1553" ht="15.75" customHeight="1"/>
    <row r="1554" ht="15.75" customHeight="1"/>
    <row r="1555" ht="15.75" customHeight="1"/>
    <row r="1556" ht="15.75" customHeight="1"/>
    <row r="1557" ht="15.75" customHeight="1"/>
    <row r="1558" ht="15.75" customHeight="1"/>
    <row r="1559" ht="15.75" customHeight="1"/>
    <row r="1560" ht="15.75" customHeight="1"/>
    <row r="1561" ht="15.75" customHeight="1"/>
    <row r="1562" ht="15.75" customHeight="1"/>
    <row r="1563" ht="15.75" customHeight="1"/>
    <row r="1564" ht="15.75" customHeight="1"/>
    <row r="1565" ht="15.75" customHeight="1"/>
    <row r="1566" ht="15.75" customHeight="1"/>
    <row r="1567" ht="15.75" customHeight="1"/>
    <row r="1568" ht="15.75" customHeight="1"/>
    <row r="1569" ht="15.75" customHeight="1"/>
    <row r="1570" ht="15.75" customHeight="1"/>
    <row r="1571" ht="15.75" customHeight="1"/>
    <row r="1572" ht="15.75" customHeight="1"/>
    <row r="1573" ht="15.75" customHeight="1"/>
    <row r="1574" ht="15.75" customHeight="1"/>
    <row r="1575" ht="15.75" customHeight="1"/>
    <row r="1576" ht="15.75" customHeight="1"/>
    <row r="1577" ht="15.75" customHeight="1"/>
    <row r="1578" ht="15.75" customHeight="1"/>
    <row r="1579" ht="15.75" customHeight="1"/>
    <row r="1580" ht="15.75" customHeight="1"/>
    <row r="1581" ht="15.75" customHeight="1"/>
    <row r="1582" ht="15.75" customHeight="1"/>
    <row r="1583" ht="15.75" customHeight="1"/>
    <row r="1584" ht="15.75" customHeight="1"/>
    <row r="1585" ht="15.75" customHeight="1"/>
    <row r="1586" ht="15.75" customHeight="1"/>
    <row r="1587" ht="15.75" customHeight="1"/>
    <row r="1588" ht="15.75" customHeight="1"/>
    <row r="1589" ht="15.75" customHeight="1"/>
    <row r="1590" ht="15.75" customHeight="1"/>
    <row r="1591" ht="15.75" customHeight="1"/>
    <row r="1592" ht="15.75" customHeight="1"/>
    <row r="1593" ht="15.75" customHeight="1"/>
    <row r="1594" ht="15.75" customHeight="1"/>
    <row r="1595" ht="15.75" customHeight="1"/>
    <row r="1596" ht="15.75" customHeight="1"/>
    <row r="1597" ht="15.75" customHeight="1"/>
    <row r="1598" ht="15.75" customHeight="1"/>
    <row r="1599" ht="15.75" customHeight="1"/>
    <row r="1600" ht="15.75" customHeight="1"/>
    <row r="1601" ht="15.75" customHeight="1"/>
    <row r="1602" ht="15.75" customHeight="1"/>
    <row r="1603" ht="15.75" customHeight="1"/>
    <row r="1604" ht="15.75" customHeight="1"/>
    <row r="1605" ht="15.75" customHeight="1"/>
    <row r="1606" ht="15.75" customHeight="1"/>
    <row r="1607" ht="15.75" customHeight="1"/>
    <row r="1608" ht="15.75" customHeight="1"/>
    <row r="1609" ht="15.75" customHeight="1"/>
    <row r="1610" ht="15.75" customHeight="1"/>
    <row r="1611" ht="15.75" customHeight="1"/>
    <row r="1612" ht="15.75" customHeight="1"/>
    <row r="1613" ht="15.75" customHeight="1"/>
    <row r="1614" ht="15.75" customHeight="1"/>
    <row r="1615" ht="15.75" customHeight="1"/>
    <row r="1616" ht="15.75" customHeight="1"/>
    <row r="1617" ht="15.75" customHeight="1"/>
    <row r="1618" ht="15.75" customHeight="1"/>
    <row r="1619" ht="15.75" customHeight="1"/>
    <row r="1620" ht="15.75" customHeight="1"/>
    <row r="1621" ht="15.75" customHeight="1"/>
    <row r="1622" ht="15.75" customHeight="1"/>
    <row r="1623" ht="15.75" customHeight="1"/>
    <row r="1624" ht="15.75" customHeight="1"/>
    <row r="1625" ht="15.75" customHeight="1"/>
    <row r="1626" ht="15.75" customHeight="1"/>
    <row r="1627" ht="15.75" customHeight="1"/>
    <row r="1628" ht="15.75" customHeight="1"/>
    <row r="1629" ht="15.75" customHeight="1"/>
    <row r="1630" ht="15.75" customHeight="1"/>
    <row r="1631" ht="15.75" customHeight="1"/>
    <row r="1632" ht="15.75" customHeight="1"/>
    <row r="1633" ht="15.75" customHeight="1"/>
    <row r="1634" ht="15.75" customHeight="1"/>
    <row r="1635" ht="15.75" customHeight="1"/>
    <row r="1636" ht="15.75" customHeight="1"/>
    <row r="1637" ht="15.75" customHeight="1"/>
    <row r="1638" ht="15.75" customHeight="1"/>
    <row r="1639" ht="15.75" customHeight="1"/>
    <row r="1640" ht="15.75" customHeight="1"/>
    <row r="1641" ht="15.75" customHeight="1"/>
    <row r="1642" ht="15.75" customHeight="1"/>
    <row r="1643" ht="15.75" customHeight="1"/>
    <row r="1644" ht="15.75" customHeight="1"/>
    <row r="1645" ht="15.75" customHeight="1"/>
    <row r="1646" ht="15.75" customHeight="1"/>
    <row r="1647" ht="15.75" customHeight="1"/>
    <row r="1648" ht="15.75" customHeight="1"/>
    <row r="1649" ht="15.75" customHeight="1"/>
    <row r="1650" ht="15.75" customHeight="1"/>
    <row r="1651" ht="15.75" customHeight="1"/>
    <row r="1652" ht="15.75" customHeight="1"/>
    <row r="1653" ht="15.75" customHeight="1"/>
    <row r="1654" ht="15.75" customHeight="1"/>
    <row r="1655" ht="15.75" customHeight="1"/>
    <row r="1656" ht="15.75" customHeight="1"/>
    <row r="1657" ht="15.75" customHeight="1"/>
    <row r="1658" ht="15.75" customHeight="1"/>
    <row r="1659" ht="15.75" customHeight="1"/>
    <row r="1660" ht="15.75" customHeight="1"/>
    <row r="1661" ht="15.75" customHeight="1"/>
    <row r="1662" ht="15.75" customHeight="1"/>
    <row r="1663" ht="15.75" customHeight="1"/>
    <row r="1664" ht="15.75" customHeight="1"/>
    <row r="1665" ht="15.75" customHeight="1"/>
    <row r="1666" ht="15.75" customHeight="1"/>
    <row r="1667" ht="15.75" customHeight="1"/>
    <row r="1668" ht="15.75" customHeight="1"/>
    <row r="1669" ht="15.75" customHeight="1"/>
    <row r="1670" ht="15.75" customHeight="1"/>
    <row r="1671" ht="15.75" customHeight="1"/>
    <row r="1672" ht="15.75" customHeight="1"/>
    <row r="1673" ht="15.75" customHeight="1"/>
    <row r="1674" ht="15.75" customHeight="1"/>
    <row r="1675" ht="15.75" customHeight="1"/>
    <row r="1676" ht="15.75" customHeight="1"/>
    <row r="1677" ht="15.75" customHeight="1"/>
    <row r="1678" ht="15.75" customHeight="1"/>
    <row r="1679" ht="15.75" customHeight="1"/>
    <row r="1680" ht="15.75" customHeight="1"/>
    <row r="1681" ht="15.75" customHeight="1"/>
    <row r="1682" ht="15.75" customHeight="1"/>
    <row r="1683" ht="15.75" customHeight="1"/>
    <row r="1684" ht="15.75" customHeight="1"/>
    <row r="1685" ht="15.75" customHeight="1"/>
    <row r="1686" ht="15.75" customHeight="1"/>
    <row r="1687" ht="15.75" customHeight="1"/>
    <row r="1688" ht="15.75" customHeight="1"/>
    <row r="1689" ht="15.75" customHeight="1"/>
    <row r="1690" ht="15.75" customHeight="1"/>
    <row r="1691" ht="15.75" customHeight="1"/>
    <row r="1692" ht="15.75" customHeight="1"/>
    <row r="1693" ht="15.75" customHeight="1"/>
    <row r="1694" ht="15.75" customHeight="1"/>
    <row r="1695" ht="15.75" customHeight="1"/>
    <row r="1696" ht="15.75" customHeight="1"/>
    <row r="1697" ht="15.75" customHeight="1"/>
    <row r="1698" ht="15.75" customHeight="1"/>
    <row r="1699" ht="15.75" customHeight="1"/>
    <row r="1700" ht="15.75" customHeight="1"/>
    <row r="1701" ht="15.75" customHeight="1"/>
    <row r="1702" ht="15.75" customHeight="1"/>
    <row r="1703" ht="15.75" customHeight="1"/>
    <row r="1704" ht="15.75" customHeight="1"/>
    <row r="1705" ht="15.75" customHeight="1"/>
    <row r="1706" ht="15.75" customHeight="1"/>
    <row r="1707" ht="15.75" customHeight="1"/>
    <row r="1708" ht="15.75" customHeight="1"/>
    <row r="1709" ht="15.75" customHeight="1"/>
    <row r="1710" ht="15.75" customHeight="1"/>
    <row r="1711" ht="15.75" customHeight="1"/>
    <row r="1712" ht="15.75" customHeight="1"/>
    <row r="1713" ht="15.75" customHeight="1"/>
    <row r="1714" ht="15.75" customHeight="1"/>
    <row r="1715" ht="15.75" customHeight="1"/>
    <row r="1716" ht="15.75" customHeight="1"/>
    <row r="1717" ht="15.75" customHeight="1"/>
    <row r="1718" ht="15.75" customHeight="1"/>
    <row r="1719" ht="15.75" customHeight="1"/>
    <row r="1720" ht="15.75" customHeight="1"/>
    <row r="1721" ht="15.75" customHeight="1"/>
    <row r="1722" ht="15.75" customHeight="1"/>
    <row r="1723" ht="15.75" customHeight="1"/>
    <row r="1724" ht="15.75" customHeight="1"/>
    <row r="1725" ht="15.75" customHeight="1"/>
    <row r="1726" ht="15.75" customHeight="1"/>
    <row r="1727" ht="15.75" customHeight="1"/>
    <row r="1728" ht="15.75" customHeight="1"/>
    <row r="1729" ht="15.75" customHeight="1"/>
    <row r="1730" ht="15.75" customHeight="1"/>
    <row r="1731" ht="15.75" customHeight="1"/>
    <row r="1732" ht="15.75" customHeight="1"/>
    <row r="1733" ht="15.75" customHeight="1"/>
    <row r="1734" ht="15.75" customHeight="1"/>
    <row r="1735" ht="15.75" customHeight="1"/>
    <row r="1736" ht="15.75" customHeight="1"/>
    <row r="1737" ht="15.75" customHeight="1"/>
    <row r="1738" ht="15.75" customHeight="1"/>
    <row r="1739" ht="15.75" customHeight="1"/>
    <row r="1740" ht="15.75" customHeight="1"/>
    <row r="1741" ht="15.75" customHeight="1"/>
    <row r="1742" ht="15.75" customHeight="1"/>
    <row r="1743" ht="15.75" customHeight="1"/>
    <row r="1744" ht="15.75" customHeight="1"/>
    <row r="1745" ht="15.75" customHeight="1"/>
    <row r="1746" ht="15.75" customHeight="1"/>
    <row r="1747" ht="15.75" customHeight="1"/>
    <row r="1748" ht="15.75" customHeight="1"/>
    <row r="1749" ht="15.75" customHeight="1"/>
    <row r="1750" ht="15.75" customHeight="1"/>
    <row r="1751" ht="15.75" customHeight="1"/>
    <row r="1752" ht="15.75" customHeight="1"/>
    <row r="1753" ht="15.75" customHeight="1"/>
    <row r="1754" ht="15.75" customHeight="1"/>
    <row r="1755" ht="15.75" customHeight="1"/>
    <row r="1756" ht="15.75" customHeight="1"/>
    <row r="1757" ht="15.75" customHeight="1"/>
    <row r="1758" ht="15.75" customHeight="1"/>
    <row r="1759" ht="15.75" customHeight="1"/>
    <row r="1760" ht="15.75" customHeight="1"/>
    <row r="1761" ht="15.75" customHeight="1"/>
    <row r="1762" ht="15.75" customHeight="1"/>
    <row r="1763" ht="15.75" customHeight="1"/>
    <row r="1764" ht="15.75" customHeight="1"/>
    <row r="1765" ht="15.75" customHeight="1"/>
    <row r="1766" ht="15.75" customHeight="1"/>
    <row r="1767" ht="15.75" customHeight="1"/>
    <row r="1768" ht="15.75" customHeight="1"/>
    <row r="1769" ht="15.75" customHeight="1"/>
    <row r="1770" ht="15.75" customHeight="1"/>
    <row r="1771" ht="15.75" customHeight="1"/>
    <row r="1772" ht="15.75" customHeight="1"/>
    <row r="1773" ht="15.75" customHeight="1"/>
    <row r="1774" ht="15.75" customHeight="1"/>
    <row r="1775" ht="15.75" customHeight="1"/>
    <row r="1776" ht="15.75" customHeight="1"/>
    <row r="1777" ht="15.75" customHeight="1"/>
    <row r="1778" ht="15.75" customHeight="1"/>
    <row r="1779" ht="15.75" customHeight="1"/>
    <row r="1780" ht="15.75" customHeight="1"/>
    <row r="1781" ht="15.75" customHeight="1"/>
    <row r="1782" ht="15.75" customHeight="1"/>
    <row r="1783" ht="15.75" customHeight="1"/>
    <row r="1784" ht="15.75" customHeight="1"/>
    <row r="1785" ht="15.75" customHeight="1"/>
    <row r="1786" ht="15.75" customHeight="1"/>
    <row r="1787" ht="15.75" customHeight="1"/>
    <row r="1788" ht="15.75" customHeight="1"/>
    <row r="1789" ht="15.75" customHeight="1"/>
    <row r="1790" ht="15.75" customHeight="1"/>
    <row r="1791" ht="15.75" customHeight="1"/>
    <row r="1792" ht="15.75" customHeight="1"/>
    <row r="1793" ht="15.75" customHeight="1"/>
    <row r="1794" ht="15.75" customHeight="1"/>
    <row r="1795" ht="15.75" customHeight="1"/>
    <row r="1796" ht="15.75" customHeight="1"/>
    <row r="1797" ht="15.75" customHeight="1"/>
    <row r="1798" ht="15.75" customHeight="1"/>
    <row r="1799" ht="15.75" customHeight="1"/>
    <row r="1800" ht="15.75" customHeight="1"/>
    <row r="1801" ht="15.75" customHeight="1"/>
    <row r="1802" ht="15.75" customHeight="1"/>
    <row r="1803" ht="15.75" customHeight="1"/>
    <row r="1804" ht="15.75" customHeight="1"/>
    <row r="1805" ht="15.75" customHeight="1"/>
    <row r="1806" ht="15.75" customHeight="1"/>
    <row r="1807" ht="15.75" customHeight="1"/>
    <row r="1808" ht="15.75" customHeight="1"/>
    <row r="1809" ht="15.75" customHeight="1"/>
    <row r="1810" ht="15.75" customHeight="1"/>
    <row r="1811" ht="15.75" customHeight="1"/>
    <row r="1812" ht="15.75" customHeight="1"/>
    <row r="1813" ht="15.75" customHeight="1"/>
    <row r="1814" ht="15.75" customHeight="1"/>
    <row r="1815" ht="15.75" customHeight="1"/>
    <row r="1816" ht="15.75" customHeight="1"/>
    <row r="1817" ht="15.75" customHeight="1"/>
    <row r="1818" ht="15.75" customHeight="1"/>
    <row r="1819" ht="15.75" customHeight="1"/>
    <row r="1820" ht="15.75" customHeight="1"/>
    <row r="1821" ht="15.75" customHeight="1"/>
    <row r="1822" ht="15.75" customHeight="1"/>
    <row r="1823" ht="15.75" customHeight="1"/>
    <row r="1824" ht="15.75" customHeight="1"/>
    <row r="1825" ht="15.75" customHeight="1"/>
    <row r="1826" ht="15.75" customHeight="1"/>
    <row r="1827" ht="15.75" customHeight="1"/>
    <row r="1828" ht="15.75" customHeight="1"/>
    <row r="1829" ht="15.75" customHeight="1"/>
    <row r="1830" ht="15.75" customHeight="1"/>
    <row r="1831" ht="15.75" customHeight="1"/>
    <row r="1832" ht="15.75" customHeight="1"/>
    <row r="1833" ht="15.75" customHeight="1"/>
    <row r="1834" ht="15.75" customHeight="1"/>
    <row r="1835" ht="15.75" customHeight="1"/>
    <row r="1836" ht="15.75" customHeight="1"/>
    <row r="1837" ht="15.75" customHeight="1"/>
    <row r="1838" ht="15.75" customHeight="1"/>
    <row r="1839" ht="15.75" customHeight="1"/>
    <row r="1840" ht="15.75" customHeight="1"/>
    <row r="1841" ht="15.75" customHeight="1"/>
    <row r="1842" ht="15.75" customHeight="1"/>
    <row r="1843" ht="15.75" customHeight="1"/>
    <row r="1844" ht="15.75" customHeight="1"/>
    <row r="1845" ht="15.75" customHeight="1"/>
    <row r="1846" ht="15.75" customHeight="1"/>
    <row r="1847" ht="15.75" customHeight="1"/>
    <row r="1848" ht="15.75" customHeight="1"/>
    <row r="1849" ht="15.75" customHeight="1"/>
    <row r="1850" ht="15.75" customHeight="1"/>
    <row r="1851" ht="15.75" customHeight="1"/>
    <row r="1852" ht="15.75" customHeight="1"/>
    <row r="1853" ht="15.75" customHeight="1"/>
    <row r="1854" ht="15.75" customHeight="1"/>
    <row r="1855" ht="15.75" customHeight="1"/>
    <row r="1856" ht="15.75" customHeight="1"/>
    <row r="1857" ht="15.75" customHeight="1"/>
    <row r="1858" ht="15.75" customHeight="1"/>
    <row r="1859" ht="15.75" customHeight="1"/>
    <row r="1860" ht="15.75" customHeight="1"/>
    <row r="1861" ht="15.75" customHeight="1"/>
    <row r="1862" ht="15.75" customHeight="1"/>
    <row r="1863" ht="15.75" customHeight="1"/>
    <row r="1864" ht="15.75" customHeight="1"/>
    <row r="1865" ht="15.75" customHeight="1"/>
    <row r="1866" ht="15.75" customHeight="1"/>
    <row r="1867" ht="15.75" customHeight="1"/>
    <row r="1868" ht="15.75" customHeight="1"/>
    <row r="1869" ht="15.75" customHeight="1"/>
    <row r="1870" ht="15.75" customHeight="1"/>
    <row r="1871" ht="15.75" customHeight="1"/>
    <row r="1872" ht="15.75" customHeight="1"/>
    <row r="1873" ht="15.75" customHeight="1"/>
    <row r="1874" ht="15.75" customHeight="1"/>
    <row r="1875" ht="15.75" customHeight="1"/>
    <row r="1876" ht="15.75" customHeight="1"/>
    <row r="1877" ht="15.75" customHeight="1"/>
    <row r="1878" ht="15.75" customHeight="1"/>
    <row r="1879" ht="15.75" customHeight="1"/>
    <row r="1880" ht="15.75" customHeight="1"/>
    <row r="1881" ht="15.75" customHeight="1"/>
    <row r="1882" ht="15.75" customHeight="1"/>
    <row r="1883" ht="15.75" customHeight="1"/>
    <row r="1884" ht="15.75" customHeight="1"/>
    <row r="1885" ht="15.75" customHeight="1"/>
    <row r="1886" ht="15.75" customHeight="1"/>
    <row r="1887" ht="15.75" customHeight="1"/>
    <row r="1888" ht="15.75" customHeight="1"/>
    <row r="1889" ht="15.75" customHeight="1"/>
    <row r="1890" ht="15.75" customHeight="1"/>
    <row r="1891" ht="15.75" customHeight="1"/>
    <row r="1892" ht="15.75" customHeight="1"/>
    <row r="1893" ht="15.75" customHeight="1"/>
    <row r="1894" ht="15.75" customHeight="1"/>
    <row r="1895" ht="15.75" customHeight="1"/>
    <row r="1896" ht="15.75" customHeight="1"/>
    <row r="1897" ht="15.75" customHeight="1"/>
    <row r="1898" ht="15.75" customHeight="1"/>
    <row r="1899" ht="15.75" customHeight="1"/>
    <row r="1900" ht="15.75" customHeight="1"/>
    <row r="1901" ht="15.75" customHeight="1"/>
    <row r="1902" ht="15.75" customHeight="1"/>
    <row r="1903" ht="15.75" customHeight="1"/>
    <row r="1904" ht="15.75" customHeight="1"/>
    <row r="1905" ht="15.75" customHeight="1"/>
    <row r="1906" ht="15.75" customHeight="1"/>
    <row r="1907" ht="15.75" customHeight="1"/>
    <row r="1908" ht="15.75" customHeight="1"/>
    <row r="1909" ht="15.75" customHeight="1"/>
    <row r="1910" ht="15.75" customHeight="1"/>
    <row r="1911" ht="15.75" customHeight="1"/>
    <row r="1912" ht="15.75" customHeight="1"/>
    <row r="1913" ht="15.75" customHeight="1"/>
    <row r="1914" ht="15.75" customHeight="1"/>
    <row r="1915" ht="15.75" customHeight="1"/>
    <row r="1916" ht="15.75" customHeight="1"/>
    <row r="1917" ht="15.75" customHeight="1"/>
    <row r="1918" ht="15.75" customHeight="1"/>
    <row r="1919" ht="15.75" customHeight="1"/>
    <row r="1920" ht="15.75" customHeight="1"/>
    <row r="1921" ht="15.75" customHeight="1"/>
    <row r="1922" ht="15.75" customHeight="1"/>
    <row r="1923" ht="15.75" customHeight="1"/>
    <row r="1924" ht="15.75" customHeight="1"/>
    <row r="1925" ht="15.75" customHeight="1"/>
    <row r="1926" ht="15.75" customHeight="1"/>
    <row r="1927" ht="15.75" customHeight="1"/>
    <row r="1928" ht="15.75" customHeight="1"/>
    <row r="1929" ht="15.75" customHeight="1"/>
    <row r="1930" ht="15.75" customHeight="1"/>
    <row r="1931" ht="15.75" customHeight="1"/>
    <row r="1932" ht="15.75" customHeight="1"/>
    <row r="1933" ht="15.75" customHeight="1"/>
    <row r="1934" ht="15.75" customHeight="1"/>
    <row r="1935" ht="15.75" customHeight="1"/>
    <row r="1936" ht="15.75" customHeight="1"/>
    <row r="1937" ht="15.75" customHeight="1"/>
    <row r="1938" ht="15.75" customHeight="1"/>
    <row r="1939" ht="15.75" customHeight="1"/>
    <row r="1940" ht="15.75" customHeight="1"/>
    <row r="1941" ht="15.75" customHeight="1"/>
    <row r="1942" ht="15.75" customHeight="1"/>
    <row r="1943" ht="15.75" customHeight="1"/>
    <row r="1944" ht="15.75" customHeight="1"/>
    <row r="1945" ht="15.75" customHeight="1"/>
    <row r="1946" ht="15.75" customHeight="1"/>
    <row r="1947" ht="15.75" customHeight="1"/>
    <row r="1948" ht="15.75" customHeight="1"/>
    <row r="1949" ht="15.75" customHeight="1"/>
    <row r="1950" ht="15.75" customHeight="1"/>
    <row r="1951" ht="15.75" customHeight="1"/>
    <row r="1952" ht="15.75" customHeight="1"/>
    <row r="1953" ht="15.75" customHeight="1"/>
    <row r="1954" ht="15.75" customHeight="1"/>
    <row r="1955" ht="15.75" customHeight="1"/>
    <row r="1956" ht="15.75" customHeight="1"/>
    <row r="1957" ht="15.75" customHeight="1"/>
    <row r="1958" ht="15.75" customHeight="1"/>
    <row r="1959" ht="15.75" customHeight="1"/>
    <row r="1960" ht="15.75" customHeight="1"/>
    <row r="1961" ht="15.75" customHeight="1"/>
    <row r="1962" ht="15.75" customHeight="1"/>
    <row r="1963" ht="15.75" customHeight="1"/>
    <row r="1964" ht="15.75" customHeight="1"/>
    <row r="1965" ht="15.75" customHeight="1"/>
    <row r="1966" ht="15.75" customHeight="1"/>
    <row r="1967" ht="15.75" customHeight="1"/>
    <row r="1968" ht="15.75" customHeight="1"/>
    <row r="1969" ht="15.75" customHeight="1"/>
    <row r="1970" ht="15.75" customHeight="1"/>
    <row r="1971" ht="15.75" customHeight="1"/>
    <row r="1972" ht="15.75" customHeight="1"/>
    <row r="1973" ht="15.75" customHeight="1"/>
    <row r="1974" ht="15.75" customHeight="1"/>
    <row r="1975" ht="15.75" customHeight="1"/>
    <row r="1976" ht="15.75" customHeight="1"/>
    <row r="1977" ht="15.75" customHeight="1"/>
    <row r="1978" ht="15.75" customHeight="1"/>
    <row r="1979" ht="15.75" customHeight="1"/>
    <row r="1980" ht="15.75" customHeight="1"/>
    <row r="1981" ht="15.75" customHeight="1"/>
    <row r="1982" ht="15.75" customHeight="1"/>
    <row r="1983" ht="15.75" customHeight="1"/>
    <row r="1984" ht="15.75" customHeight="1"/>
    <row r="1985" ht="15.75" customHeight="1"/>
    <row r="1986" ht="15.75" customHeight="1"/>
    <row r="1987" ht="15.75" customHeight="1"/>
    <row r="1988" ht="15.75" customHeight="1"/>
    <row r="1989" ht="15.75" customHeight="1"/>
    <row r="1990" ht="15.75" customHeight="1"/>
    <row r="1991" ht="15.75" customHeight="1"/>
    <row r="1992" ht="15.75" customHeight="1"/>
    <row r="1993" ht="15.75" customHeight="1"/>
    <row r="1994" ht="15.75" customHeight="1"/>
    <row r="1995" ht="15.75" customHeight="1"/>
    <row r="1996" ht="15.75" customHeight="1"/>
    <row r="1997" ht="15.75" customHeight="1"/>
    <row r="1998" ht="15.75" customHeight="1"/>
    <row r="1999" ht="15.75" customHeight="1"/>
    <row r="2000" ht="15.75" customHeight="1"/>
    <row r="2001" ht="15.75" customHeight="1"/>
    <row r="2002" ht="15.75" customHeight="1"/>
    <row r="2003" ht="15.75" customHeight="1"/>
    <row r="2004" ht="15.75" customHeight="1"/>
    <row r="2005" ht="15.75" customHeight="1"/>
    <row r="2006" ht="15.75" customHeight="1"/>
    <row r="2007" ht="15.75" customHeight="1"/>
    <row r="2008" ht="15.75" customHeight="1"/>
    <row r="2009" ht="15.75" customHeight="1"/>
    <row r="2010" ht="15.75" customHeight="1"/>
    <row r="2011" ht="15.75" customHeight="1"/>
    <row r="2012" ht="15.75" customHeight="1"/>
    <row r="2013" ht="15.75" customHeight="1"/>
    <row r="2014" ht="15.75" customHeight="1"/>
    <row r="2015" ht="15.75" customHeight="1"/>
    <row r="2016" ht="15.75" customHeight="1"/>
    <row r="2017" ht="15.75" customHeight="1"/>
    <row r="2018" ht="15.75" customHeight="1"/>
    <row r="2019" ht="15.75" customHeight="1"/>
    <row r="2020" ht="15.75" customHeight="1"/>
    <row r="2021" ht="15.75" customHeight="1"/>
    <row r="2022" ht="15.75" customHeight="1"/>
    <row r="2023" ht="15.75" customHeight="1"/>
    <row r="2024" ht="15.75" customHeight="1"/>
    <row r="2025" ht="15.75" customHeight="1"/>
    <row r="2026" ht="15.75" customHeight="1"/>
    <row r="2027" ht="15.75" customHeight="1"/>
    <row r="2028" ht="15.75" customHeight="1"/>
    <row r="2029" ht="15.75" customHeight="1"/>
    <row r="2030" ht="15.75" customHeight="1"/>
    <row r="2031" ht="15.75" customHeight="1"/>
    <row r="2032" ht="15.75" customHeight="1"/>
    <row r="2033" ht="15.75" customHeight="1"/>
    <row r="2034" ht="15.75" customHeight="1"/>
    <row r="2035" ht="15.75" customHeight="1"/>
    <row r="2036" ht="15.75" customHeight="1"/>
    <row r="2037" ht="15.75" customHeight="1"/>
    <row r="2038" ht="15.75" customHeight="1"/>
    <row r="2039" ht="15.75" customHeight="1"/>
    <row r="2040" ht="15.75" customHeight="1"/>
    <row r="2041" ht="15.75" customHeight="1"/>
    <row r="2042" ht="15.75" customHeight="1"/>
    <row r="2043" ht="15.75" customHeight="1"/>
    <row r="2044" ht="15.75" customHeight="1"/>
    <row r="2045" ht="15.75" customHeight="1"/>
    <row r="2046" ht="15.75" customHeight="1"/>
    <row r="2047" ht="15.75" customHeight="1"/>
    <row r="2048" ht="15.75" customHeight="1"/>
    <row r="2049" ht="15.75" customHeight="1"/>
    <row r="2050" ht="15.75" customHeight="1"/>
    <row r="2051" ht="15.75" customHeight="1"/>
    <row r="2052" ht="15.75" customHeight="1"/>
    <row r="2053" ht="15.75" customHeight="1"/>
    <row r="2054" ht="15.75" customHeight="1"/>
    <row r="2055" ht="15.75" customHeight="1"/>
    <row r="2056" ht="15.75" customHeight="1"/>
    <row r="2057" ht="15.75" customHeight="1"/>
    <row r="2058" ht="15.75" customHeight="1"/>
    <row r="2059" ht="15.75" customHeight="1"/>
    <row r="2060" ht="15.75" customHeight="1"/>
    <row r="2061" ht="15.75" customHeight="1"/>
    <row r="2062" ht="15.75" customHeight="1"/>
    <row r="2063" ht="15.75" customHeight="1"/>
    <row r="2064" ht="15.75" customHeight="1"/>
    <row r="2065" ht="15.75" customHeight="1"/>
    <row r="2066" ht="15.75" customHeight="1"/>
    <row r="2067" ht="15.75" customHeight="1"/>
    <row r="2068" ht="15.75" customHeight="1"/>
    <row r="2069" ht="15.75" customHeight="1"/>
    <row r="2070" ht="15.75" customHeight="1"/>
    <row r="2071" ht="15.75" customHeight="1"/>
    <row r="2072" ht="15.75" customHeight="1"/>
    <row r="2073" ht="15.75" customHeight="1"/>
    <row r="2074" ht="15.75" customHeight="1"/>
    <row r="2075" ht="15.75" customHeight="1"/>
    <row r="2076" ht="15.75" customHeight="1"/>
    <row r="2077" ht="15.75" customHeight="1"/>
    <row r="2078" ht="15.75" customHeight="1"/>
    <row r="2079" ht="15.75" customHeight="1"/>
    <row r="2080" ht="15.75" customHeight="1"/>
    <row r="2081" ht="15.75" customHeight="1"/>
    <row r="2082" ht="15.75" customHeight="1"/>
    <row r="2083" ht="15.75" customHeight="1"/>
    <row r="2084" ht="15.75" customHeight="1"/>
    <row r="2085" ht="15.75" customHeight="1"/>
    <row r="2086" ht="15.75" customHeight="1"/>
    <row r="2087" ht="15.75" customHeight="1"/>
    <row r="2088" ht="15.75" customHeight="1"/>
    <row r="2089" ht="15.75" customHeight="1"/>
    <row r="2090" ht="15.75" customHeight="1"/>
    <row r="2091" ht="15.75" customHeight="1"/>
    <row r="2092" ht="15.75" customHeight="1"/>
    <row r="2093" ht="15.75" customHeight="1"/>
    <row r="2094" ht="15.75" customHeight="1"/>
    <row r="2095" ht="15.75" customHeight="1"/>
    <row r="2096" ht="15.75" customHeight="1"/>
    <row r="2097" ht="15.75" customHeight="1"/>
    <row r="2098" ht="15.75" customHeight="1"/>
    <row r="2099" ht="15.75" customHeight="1"/>
    <row r="2100" ht="15.75" customHeight="1"/>
    <row r="2101" ht="15.75" customHeight="1"/>
    <row r="2102" ht="15.75" customHeight="1"/>
    <row r="2103" ht="15.75" customHeight="1"/>
    <row r="2104" ht="15.75" customHeight="1"/>
    <row r="2105" ht="15.75" customHeight="1"/>
    <row r="2106" ht="15.75" customHeight="1"/>
    <row r="2107" ht="15.75" customHeight="1"/>
    <row r="2108" ht="15.75" customHeight="1"/>
    <row r="2109" ht="15.75" customHeight="1"/>
    <row r="2110" ht="15.75" customHeight="1"/>
    <row r="2111" ht="15.75" customHeight="1"/>
    <row r="2112" ht="15.75" customHeight="1"/>
    <row r="2113" ht="15.75" customHeight="1"/>
    <row r="2114" ht="15.75" customHeight="1"/>
    <row r="2115" ht="15.75" customHeight="1"/>
    <row r="2116" ht="15.75" customHeight="1"/>
    <row r="2117" ht="15.75" customHeight="1"/>
    <row r="2118" ht="15.75" customHeight="1"/>
    <row r="2119" ht="15.75" customHeight="1"/>
    <row r="2120" ht="15.75" customHeight="1"/>
    <row r="2121" ht="15.75" customHeight="1"/>
    <row r="2122" ht="15.75" customHeight="1"/>
    <row r="2123" ht="15.75" customHeight="1"/>
    <row r="2124" ht="15.75" customHeight="1"/>
    <row r="2125" ht="15.75" customHeight="1"/>
    <row r="2126" ht="15.75" customHeight="1"/>
    <row r="2127" ht="15.75" customHeight="1"/>
    <row r="2128" ht="15.75" customHeight="1"/>
    <row r="2129" ht="15.75" customHeight="1"/>
    <row r="2130" ht="15.75" customHeight="1"/>
    <row r="2131" ht="15.75" customHeight="1"/>
    <row r="2132" ht="15.75" customHeight="1"/>
    <row r="2133" ht="15.75" customHeight="1"/>
    <row r="2134" ht="15.75" customHeight="1"/>
    <row r="2135" ht="15.75" customHeight="1"/>
    <row r="2136" ht="15.75" customHeight="1"/>
    <row r="2137" ht="15.75" customHeight="1"/>
    <row r="2138" ht="15.75" customHeight="1"/>
    <row r="2139" ht="15.75" customHeight="1"/>
    <row r="2140" ht="15.75" customHeight="1"/>
    <row r="2141" ht="15.75" customHeight="1"/>
    <row r="2142" ht="15.75" customHeight="1"/>
    <row r="2143" ht="15.75" customHeight="1"/>
    <row r="2144" ht="15.75" customHeight="1"/>
    <row r="2145" ht="15.75" customHeight="1"/>
    <row r="2146" ht="15.75" customHeight="1"/>
    <row r="2147" ht="15.75" customHeight="1"/>
    <row r="2148" ht="15.75" customHeight="1"/>
    <row r="2149" ht="15.75" customHeight="1"/>
    <row r="2150" ht="15.75" customHeight="1"/>
    <row r="2151" ht="15.75" customHeight="1"/>
    <row r="2152" ht="15.75" customHeight="1"/>
    <row r="2153" ht="15.75" customHeight="1"/>
    <row r="2154" ht="15.75" customHeight="1"/>
    <row r="2155" ht="15.75" customHeight="1"/>
    <row r="2156" ht="15.75" customHeight="1"/>
    <row r="2157" ht="15.75" customHeight="1"/>
    <row r="2158" ht="15.75" customHeight="1"/>
    <row r="2159" ht="15.75" customHeight="1"/>
    <row r="2160" ht="15.75" customHeight="1"/>
    <row r="2161" ht="15.75" customHeight="1"/>
    <row r="2162" ht="15.75" customHeight="1"/>
    <row r="2163" ht="15.75" customHeight="1"/>
    <row r="2164" ht="15.75" customHeight="1"/>
    <row r="2165" ht="15.75" customHeight="1"/>
    <row r="2166" ht="15.75" customHeight="1"/>
    <row r="2167" ht="15.75" customHeight="1"/>
    <row r="2168" ht="15.75" customHeight="1"/>
    <row r="2169" ht="15.75" customHeight="1"/>
    <row r="2170" ht="15.75" customHeight="1"/>
    <row r="2171" ht="15.75" customHeight="1"/>
    <row r="2172" ht="15.75" customHeight="1"/>
    <row r="2173" ht="15.75" customHeight="1"/>
    <row r="2174" ht="15.75" customHeight="1"/>
    <row r="2175" ht="15.75" customHeight="1"/>
    <row r="2176" ht="15.75" customHeight="1"/>
    <row r="2177" ht="15.75" customHeight="1"/>
    <row r="2178" ht="15.75" customHeight="1"/>
    <row r="2179" ht="15.75" customHeight="1"/>
    <row r="2180" ht="15.75" customHeight="1"/>
    <row r="2181" ht="15.75" customHeight="1"/>
    <row r="2182" ht="15.75" customHeight="1"/>
    <row r="2183" ht="15.75" customHeight="1"/>
    <row r="2184" ht="15.75" customHeight="1"/>
    <row r="2185" ht="15.75" customHeight="1"/>
    <row r="2186" ht="15.75" customHeight="1"/>
    <row r="2187" ht="15.75" customHeight="1"/>
    <row r="2188" ht="15.75" customHeight="1"/>
    <row r="2189" ht="15.75" customHeight="1"/>
    <row r="2190" ht="15.75" customHeight="1"/>
    <row r="2191" ht="15.75" customHeight="1"/>
    <row r="2192" ht="15.75" customHeight="1"/>
    <row r="2193" ht="15.75" customHeight="1"/>
    <row r="2194" ht="15.75" customHeight="1"/>
    <row r="2195" ht="15.75" customHeight="1"/>
    <row r="2196" ht="15.75" customHeight="1"/>
    <row r="2197" ht="15.75" customHeight="1"/>
    <row r="2198" ht="15.75" customHeight="1"/>
    <row r="2199" ht="15.75" customHeight="1"/>
    <row r="2200" ht="15.75" customHeight="1"/>
    <row r="2201" ht="15.75" customHeight="1"/>
    <row r="2202" ht="15.75" customHeight="1"/>
    <row r="2203" ht="15.75" customHeight="1"/>
    <row r="2204" ht="15.75" customHeight="1"/>
    <row r="2205" ht="15.75" customHeight="1"/>
    <row r="2206" ht="15.75" customHeight="1"/>
    <row r="2207" ht="15.75" customHeight="1"/>
    <row r="2208" ht="15.75" customHeight="1"/>
    <row r="2209" ht="15.75" customHeight="1"/>
    <row r="2210" ht="15.75" customHeight="1"/>
    <row r="2211" ht="15.75" customHeight="1"/>
    <row r="2212" ht="15.75" customHeight="1"/>
    <row r="2213" ht="15.75" customHeight="1"/>
    <row r="2214" ht="15.75" customHeight="1"/>
    <row r="2215" ht="15.75" customHeight="1"/>
    <row r="2216" ht="15.75" customHeight="1"/>
    <row r="2217" ht="15.75" customHeight="1"/>
    <row r="2218" ht="15.75" customHeight="1"/>
    <row r="2219" ht="15.75" customHeight="1"/>
    <row r="2220" ht="15.75" customHeight="1"/>
    <row r="2221" ht="15.75" customHeight="1"/>
    <row r="2222" ht="15.75" customHeight="1"/>
    <row r="2223" ht="15.75" customHeight="1"/>
    <row r="2224" ht="15.75" customHeight="1"/>
    <row r="2225" ht="15.75" customHeight="1"/>
    <row r="2226" ht="15.75" customHeight="1"/>
    <row r="2227" ht="15.75" customHeight="1"/>
    <row r="2228" ht="15.75" customHeight="1"/>
    <row r="2229" ht="15.75" customHeight="1"/>
    <row r="2230" ht="15.75" customHeight="1"/>
    <row r="2231" ht="15.75" customHeight="1"/>
    <row r="2232" ht="15.75" customHeight="1"/>
    <row r="2233" ht="15.75" customHeight="1"/>
    <row r="2234" ht="15.75" customHeight="1"/>
    <row r="2235" ht="15.75" customHeight="1"/>
    <row r="2236" ht="15.75" customHeight="1"/>
    <row r="2237" ht="15.75" customHeight="1"/>
    <row r="2238" ht="15.75" customHeight="1"/>
    <row r="2239" ht="15.75" customHeight="1"/>
    <row r="2240" ht="15.75" customHeight="1"/>
    <row r="2241" ht="15.75" customHeight="1"/>
    <row r="2242" ht="15.75" customHeight="1"/>
    <row r="2243" ht="15.75" customHeight="1"/>
    <row r="2244" ht="15.75" customHeight="1"/>
    <row r="2245" ht="15.75" customHeight="1"/>
    <row r="2246" ht="15.75" customHeight="1"/>
    <row r="2247" ht="15.75" customHeight="1"/>
    <row r="2248" ht="15.75" customHeight="1"/>
    <row r="2249" ht="15.75" customHeight="1"/>
    <row r="2250" ht="15.75" customHeight="1"/>
    <row r="2251" ht="15.75" customHeight="1"/>
    <row r="2252" ht="15.75" customHeight="1"/>
    <row r="2253" ht="15.75" customHeight="1"/>
    <row r="2254" ht="15.75" customHeight="1"/>
    <row r="2255" ht="15.75" customHeight="1"/>
    <row r="2256" ht="15.75" customHeight="1"/>
    <row r="2257" ht="15.75" customHeight="1"/>
    <row r="2258" ht="15.75" customHeight="1"/>
    <row r="2259" ht="15.75" customHeight="1"/>
    <row r="2260" ht="15.75" customHeight="1"/>
    <row r="2261" ht="15.75" customHeight="1"/>
    <row r="2262" ht="15.75" customHeight="1"/>
    <row r="2263" ht="15.75" customHeight="1"/>
    <row r="2264" ht="15.75" customHeight="1"/>
    <row r="2265" ht="15.75" customHeight="1"/>
    <row r="2266" ht="15.75" customHeight="1"/>
    <row r="2267" ht="15.75" customHeight="1"/>
    <row r="2268" ht="15.75" customHeight="1"/>
    <row r="2269" ht="15.75" customHeight="1"/>
    <row r="2270" ht="15.75" customHeight="1"/>
    <row r="2271" ht="15.75" customHeight="1"/>
    <row r="2272" ht="15.75" customHeight="1"/>
    <row r="2273" ht="15.75" customHeight="1"/>
    <row r="2274" ht="15.75" customHeight="1"/>
    <row r="2275" ht="15.75" customHeight="1"/>
    <row r="2276" ht="15.75" customHeight="1"/>
    <row r="2277" ht="15.75" customHeight="1"/>
    <row r="2278" ht="15.75" customHeight="1"/>
    <row r="2279" ht="15.75" customHeight="1"/>
    <row r="2280" ht="15.75" customHeight="1"/>
    <row r="2281" ht="15.75" customHeight="1"/>
    <row r="2282" ht="15.75" customHeight="1"/>
    <row r="2283" ht="15.75" customHeight="1"/>
    <row r="2284" ht="15.75" customHeight="1"/>
    <row r="2285" ht="15.75" customHeight="1"/>
    <row r="2286" ht="15.75" customHeight="1"/>
    <row r="2287" ht="15.75" customHeight="1"/>
    <row r="2288" ht="15.75" customHeight="1"/>
    <row r="2289" ht="15.75" customHeight="1"/>
    <row r="2290" ht="15.75" customHeight="1"/>
    <row r="2291" ht="15.75" customHeight="1"/>
    <row r="2292" ht="15.75" customHeight="1"/>
    <row r="2293" ht="15.75" customHeight="1"/>
    <row r="2294" ht="15.75" customHeight="1"/>
    <row r="2295" ht="15.75" customHeight="1"/>
    <row r="2296" ht="15.75" customHeight="1"/>
    <row r="2297" ht="15.75" customHeight="1"/>
    <row r="2298" ht="15.75" customHeight="1"/>
    <row r="2299" ht="15.75" customHeight="1"/>
    <row r="2300" ht="15.75" customHeight="1"/>
    <row r="2301" ht="15.75" customHeight="1"/>
    <row r="2302" ht="15.75" customHeight="1"/>
    <row r="2303" ht="15.75" customHeight="1"/>
    <row r="2304" ht="15.75" customHeight="1"/>
    <row r="2305" ht="15.75" customHeight="1"/>
    <row r="2306" ht="15.75" customHeight="1"/>
    <row r="2307" ht="15.75" customHeight="1"/>
    <row r="2308" ht="15.75" customHeight="1"/>
    <row r="2309" ht="15.75" customHeight="1"/>
    <row r="2310" ht="15.75" customHeight="1"/>
    <row r="2311" ht="15.75" customHeight="1"/>
    <row r="2312" ht="15.75" customHeight="1"/>
    <row r="2313" ht="15.75" customHeight="1"/>
    <row r="2314" ht="15.75" customHeight="1"/>
    <row r="2315" ht="15.75" customHeight="1"/>
    <row r="2316" ht="15.75" customHeight="1"/>
    <row r="2317" ht="15.75" customHeight="1"/>
    <row r="2318" ht="15.75" customHeight="1"/>
    <row r="2319" ht="15.75" customHeight="1"/>
    <row r="2320" ht="15.75" customHeight="1"/>
    <row r="2321" ht="15.75" customHeight="1"/>
    <row r="2322" ht="15.75" customHeight="1"/>
    <row r="2323" ht="15.75" customHeight="1"/>
    <row r="2324" ht="15.75" customHeight="1"/>
    <row r="2325" ht="15.75" customHeight="1"/>
    <row r="2326" ht="15.75" customHeight="1"/>
    <row r="2327" ht="15.75" customHeight="1"/>
    <row r="2328" ht="15.75" customHeight="1"/>
    <row r="2329" ht="15.75" customHeight="1"/>
    <row r="2330" ht="15.75" customHeight="1"/>
    <row r="2331" ht="15.75" customHeight="1"/>
    <row r="2332" ht="15.75" customHeight="1"/>
    <row r="2333" ht="15.75" customHeight="1"/>
    <row r="2334" ht="15.75" customHeight="1"/>
    <row r="2335" ht="15.75" customHeight="1"/>
    <row r="2336" ht="15.75" customHeight="1"/>
    <row r="2337" ht="15.75" customHeight="1"/>
    <row r="2338" ht="15.75" customHeight="1"/>
    <row r="2339" ht="15.75" customHeight="1"/>
    <row r="2340" ht="15.75" customHeight="1"/>
    <row r="2341" ht="15.75" customHeight="1"/>
    <row r="2342" ht="15.75" customHeight="1"/>
    <row r="2343" ht="15.75" customHeight="1"/>
    <row r="2344" ht="15.75" customHeight="1"/>
    <row r="2345" ht="15.75" customHeight="1"/>
    <row r="2346" ht="15.75" customHeight="1"/>
    <row r="2347" ht="15.75" customHeight="1"/>
    <row r="2348" ht="15.75" customHeight="1"/>
    <row r="2349" ht="15.75" customHeight="1"/>
    <row r="2350" ht="15.75" customHeight="1"/>
    <row r="2351" ht="15.75" customHeight="1"/>
    <row r="2352" ht="15.75" customHeight="1"/>
    <row r="2353" ht="15.75" customHeight="1"/>
    <row r="2354" ht="15.75" customHeight="1"/>
    <row r="2355" ht="15.75" customHeight="1"/>
    <row r="2356" ht="15.75" customHeight="1"/>
    <row r="2357" ht="15.75" customHeight="1"/>
    <row r="2358" ht="15.75" customHeight="1"/>
    <row r="2359" ht="15.75" customHeight="1"/>
    <row r="2360" ht="15.75" customHeight="1"/>
    <row r="2361" ht="15.75" customHeight="1"/>
    <row r="2362" ht="15.75" customHeight="1"/>
    <row r="2363" ht="15.75" customHeight="1"/>
    <row r="2364" ht="15.75" customHeight="1"/>
    <row r="2365" ht="15.75" customHeight="1"/>
    <row r="2366" ht="15.75" customHeight="1"/>
    <row r="2367" ht="15.75" customHeight="1"/>
    <row r="2368" ht="15.75" customHeight="1"/>
    <row r="2369" ht="15.75" customHeight="1"/>
    <row r="2370" ht="15.75" customHeight="1"/>
    <row r="2371" ht="15.75" customHeight="1"/>
    <row r="2372" ht="15.75" customHeight="1"/>
    <row r="2373" ht="15.75" customHeight="1"/>
    <row r="2374" ht="15.75" customHeight="1"/>
    <row r="2375" ht="15.75" customHeight="1"/>
    <row r="2376" ht="15.75" customHeight="1"/>
    <row r="2377" ht="15.75" customHeight="1"/>
    <row r="2378" ht="15.75" customHeight="1"/>
    <row r="2379" ht="15.75" customHeight="1"/>
    <row r="2380" ht="15.75" customHeight="1"/>
    <row r="2381" ht="15.75" customHeight="1"/>
    <row r="2382" ht="15.75" customHeight="1"/>
    <row r="2383" ht="15.75" customHeight="1"/>
    <row r="2384" ht="15.75" customHeight="1"/>
    <row r="2385" ht="15.75" customHeight="1"/>
    <row r="2386" ht="15.75" customHeight="1"/>
    <row r="2387" ht="15.75" customHeight="1"/>
    <row r="2388" ht="15.75" customHeight="1"/>
    <row r="2389" ht="15.75" customHeight="1"/>
    <row r="2390" ht="15.75" customHeight="1"/>
    <row r="2391" ht="15.75" customHeight="1"/>
    <row r="2392" ht="15.75" customHeight="1"/>
    <row r="2393" ht="15.75" customHeight="1"/>
    <row r="2394" ht="15.75" customHeight="1"/>
    <row r="2395" ht="15.75" customHeight="1"/>
    <row r="2396" ht="15.75" customHeight="1"/>
    <row r="2397" ht="15.75" customHeight="1"/>
    <row r="2398" ht="15.75" customHeight="1"/>
    <row r="2399" ht="15.75" customHeight="1"/>
    <row r="2400" ht="15.75" customHeight="1"/>
    <row r="2401" ht="15.75" customHeight="1"/>
    <row r="2402" ht="15.75" customHeight="1"/>
    <row r="2403" ht="15.75" customHeight="1"/>
    <row r="2404" ht="15.75" customHeight="1"/>
    <row r="2405" ht="15.75" customHeight="1"/>
    <row r="2406" ht="15.75" customHeight="1"/>
    <row r="2407" ht="15.75" customHeight="1"/>
    <row r="2408" ht="15.75" customHeight="1"/>
    <row r="2409" ht="15.75" customHeight="1"/>
    <row r="2410" ht="15.75" customHeight="1"/>
    <row r="2411" ht="15.75" customHeight="1"/>
    <row r="2412" ht="15.75" customHeight="1"/>
    <row r="2413" ht="15.75" customHeight="1"/>
    <row r="2414" ht="15.75" customHeight="1"/>
    <row r="2415" ht="15.75" customHeight="1"/>
    <row r="2416" ht="15.75" customHeight="1"/>
    <row r="2417" ht="15.75" customHeight="1"/>
    <row r="2418" ht="15.75" customHeight="1"/>
    <row r="2419" ht="15.75" customHeight="1"/>
    <row r="2420" ht="15.75" customHeight="1"/>
    <row r="2421" ht="15.75" customHeight="1"/>
    <row r="2422" ht="15.75" customHeight="1"/>
    <row r="2423" ht="15.75" customHeight="1"/>
    <row r="2424" ht="15.75" customHeight="1"/>
    <row r="2425" ht="15.75" customHeight="1"/>
    <row r="2426" ht="15.75" customHeight="1"/>
    <row r="2427" ht="15.75" customHeight="1"/>
    <row r="2428" ht="15.75" customHeight="1"/>
    <row r="2429" ht="15.75" customHeight="1"/>
    <row r="2430" ht="15.75" customHeight="1"/>
    <row r="2431" ht="15.75" customHeight="1"/>
    <row r="2432" ht="15.75" customHeight="1"/>
    <row r="2433" ht="15.75" customHeight="1"/>
    <row r="2434" ht="15.75" customHeight="1"/>
    <row r="2435" ht="15.75" customHeight="1"/>
    <row r="2436" ht="15.75" customHeight="1"/>
    <row r="2437" ht="15.75" customHeight="1"/>
    <row r="2438" ht="15.75" customHeight="1"/>
    <row r="2439" ht="15.75" customHeight="1"/>
    <row r="2440" ht="15.75" customHeight="1"/>
    <row r="2441" ht="15.75" customHeight="1"/>
    <row r="2442" ht="15.75" customHeight="1"/>
    <row r="2443" ht="15.75" customHeight="1"/>
    <row r="2444" ht="15.75" customHeight="1"/>
    <row r="2445" ht="15.75" customHeight="1"/>
    <row r="2446" ht="15.75" customHeight="1"/>
    <row r="2447" ht="15.75" customHeight="1"/>
    <row r="2448" ht="15.75" customHeight="1"/>
    <row r="2449" ht="15.75" customHeight="1"/>
    <row r="2450" ht="15.75" customHeight="1"/>
    <row r="2451" ht="15.75" customHeight="1"/>
    <row r="2452" ht="15.75" customHeight="1"/>
    <row r="2453" ht="15.75" customHeight="1"/>
    <row r="2454" ht="15.75" customHeight="1"/>
    <row r="2455" ht="15.75" customHeight="1"/>
    <row r="2456" ht="15.75" customHeight="1"/>
    <row r="2457" ht="15.75" customHeight="1"/>
    <row r="2458" ht="15.75" customHeight="1"/>
    <row r="2459" ht="15.75" customHeight="1"/>
    <row r="2460" ht="15.75" customHeight="1"/>
    <row r="2461" ht="15.75" customHeight="1"/>
    <row r="2462" ht="15.75" customHeight="1"/>
    <row r="2463" ht="15.75" customHeight="1"/>
    <row r="2464" ht="15.75" customHeight="1"/>
    <row r="2465" ht="15.75" customHeight="1"/>
    <row r="2466" ht="15.75" customHeight="1"/>
    <row r="2467" ht="15.75" customHeight="1"/>
    <row r="2468" ht="15.75" customHeight="1"/>
    <row r="2469" ht="15.75" customHeight="1"/>
    <row r="2470" ht="15.75" customHeight="1"/>
    <row r="2471" ht="15.75" customHeight="1"/>
    <row r="2472" ht="15.75" customHeight="1"/>
    <row r="2473" ht="15.75" customHeight="1"/>
    <row r="2474" ht="15.75" customHeight="1"/>
    <row r="2475" ht="15.75" customHeight="1"/>
    <row r="2476" ht="15.75" customHeight="1"/>
    <row r="2477" ht="15.75" customHeight="1"/>
    <row r="2478" ht="15.75" customHeight="1"/>
    <row r="2479" ht="15.75" customHeight="1"/>
    <row r="2480" ht="15.75" customHeight="1"/>
    <row r="2481" ht="15.75" customHeight="1"/>
    <row r="2482" ht="15.75" customHeight="1"/>
    <row r="2483" ht="15.75" customHeight="1"/>
    <row r="2484" ht="15.75" customHeight="1"/>
    <row r="2485" ht="15.75" customHeight="1"/>
    <row r="2486" ht="15.75" customHeight="1"/>
    <row r="2487" ht="15.75" customHeight="1"/>
    <row r="2488" ht="15.75" customHeight="1"/>
    <row r="2489" ht="15.75" customHeight="1"/>
    <row r="2490" ht="15.75" customHeight="1"/>
    <row r="2491" ht="15.75" customHeight="1"/>
    <row r="2492" ht="15.75" customHeight="1"/>
    <row r="2493" ht="15.75" customHeight="1"/>
    <row r="2494" ht="15.75" customHeight="1"/>
    <row r="2495" ht="15.75" customHeight="1"/>
    <row r="2496" ht="15.75" customHeight="1"/>
    <row r="2497" ht="15.75" customHeight="1"/>
    <row r="2498" ht="15.75" customHeight="1"/>
    <row r="2499" ht="15.75" customHeight="1"/>
    <row r="2500" ht="15.75" customHeight="1"/>
    <row r="2501" ht="15.75" customHeight="1"/>
    <row r="2502" ht="15.75" customHeight="1"/>
    <row r="2503" ht="15.75" customHeight="1"/>
    <row r="2504" ht="15.75" customHeight="1"/>
    <row r="2505" ht="15.75" customHeight="1"/>
    <row r="2506" ht="15.75" customHeight="1"/>
    <row r="2507" ht="15.75" customHeight="1"/>
    <row r="2508" ht="15.75" customHeight="1"/>
    <row r="2509" ht="15.75" customHeight="1"/>
    <row r="2510" ht="15.75" customHeight="1"/>
    <row r="2511" ht="15.75" customHeight="1"/>
    <row r="2512" ht="15.75" customHeight="1"/>
    <row r="2513" ht="15.75" customHeight="1"/>
    <row r="2514" ht="15.75" customHeight="1"/>
    <row r="2515" ht="15.75" customHeight="1"/>
    <row r="2516" ht="15.75" customHeight="1"/>
    <row r="2517" ht="15.75" customHeight="1"/>
    <row r="2518" ht="15.75" customHeight="1"/>
    <row r="2519" ht="15.75" customHeight="1"/>
    <row r="2520" ht="15.75" customHeight="1"/>
    <row r="2521" ht="15.75" customHeight="1"/>
    <row r="2522" ht="15.75" customHeight="1"/>
    <row r="2523" ht="15.75" customHeight="1"/>
    <row r="2524" ht="15.75" customHeight="1"/>
    <row r="2525" ht="15.75" customHeight="1"/>
    <row r="2526" ht="15.75" customHeight="1"/>
    <row r="2527" ht="15.75" customHeight="1"/>
    <row r="2528" ht="15.75" customHeight="1"/>
    <row r="2529" ht="15.75" customHeight="1"/>
    <row r="2530" ht="15.75" customHeight="1"/>
    <row r="2531" ht="15.75" customHeight="1"/>
    <row r="2532" ht="15.75" customHeight="1"/>
    <row r="2533" ht="15.75" customHeight="1"/>
    <row r="2534" ht="15.75" customHeight="1"/>
    <row r="2535" ht="15.75" customHeight="1"/>
    <row r="2536" ht="15.75" customHeight="1"/>
    <row r="2537" ht="15.75" customHeight="1"/>
    <row r="2538" ht="15.75" customHeight="1"/>
    <row r="2539" ht="15.75" customHeight="1"/>
    <row r="2540" ht="15.75" customHeight="1"/>
    <row r="2541" ht="15.75" customHeight="1"/>
    <row r="2542" ht="15.75" customHeight="1"/>
    <row r="2543" ht="15.75" customHeight="1"/>
    <row r="2544" ht="15.75" customHeight="1"/>
    <row r="2545" ht="15.75" customHeight="1"/>
    <row r="2546" ht="15.75" customHeight="1"/>
    <row r="2547" ht="15.75" customHeight="1"/>
    <row r="2548" ht="15.75" customHeight="1"/>
    <row r="2549" ht="15.75" customHeight="1"/>
    <row r="2550" ht="15.75" customHeight="1"/>
    <row r="2551" ht="15.75" customHeight="1"/>
    <row r="2552" ht="15.75" customHeight="1"/>
    <row r="2553" ht="15.75" customHeight="1"/>
    <row r="2554" ht="15.75" customHeight="1"/>
    <row r="2555" ht="15.75" customHeight="1"/>
    <row r="2556" ht="15.75" customHeight="1"/>
    <row r="2557" ht="15.75" customHeight="1"/>
    <row r="2558" ht="15.75" customHeight="1"/>
    <row r="2559" ht="15.75" customHeight="1"/>
    <row r="2560" ht="15.75" customHeight="1"/>
    <row r="2561" ht="15.75" customHeight="1"/>
    <row r="2562" ht="15.75" customHeight="1"/>
    <row r="2563" ht="15.75" customHeight="1"/>
    <row r="2564" ht="15.75" customHeight="1"/>
    <row r="2565" ht="15.75" customHeight="1"/>
    <row r="2566" ht="15.75" customHeight="1"/>
    <row r="2567" ht="15.75" customHeight="1"/>
    <row r="2568" ht="15.75" customHeight="1"/>
    <row r="2569" ht="15.75" customHeight="1"/>
    <row r="2570" ht="15.75" customHeight="1"/>
    <row r="2571" ht="15.75" customHeight="1"/>
    <row r="2572" ht="15.75" customHeight="1"/>
    <row r="2573" ht="15.75" customHeight="1"/>
    <row r="2574" ht="15.75" customHeight="1"/>
    <row r="2575" ht="15.75" customHeight="1"/>
    <row r="2576" ht="15.75" customHeight="1"/>
    <row r="2577" ht="15.75" customHeight="1"/>
    <row r="2578" ht="15.75" customHeight="1"/>
    <row r="2579" ht="15.75" customHeight="1"/>
    <row r="2580" ht="15.75" customHeight="1"/>
    <row r="2581" ht="15.75" customHeight="1"/>
    <row r="2582" ht="15.75" customHeight="1"/>
    <row r="2583" ht="15.75" customHeight="1"/>
    <row r="2584" ht="15.75" customHeight="1"/>
    <row r="2585" ht="15.75" customHeight="1"/>
    <row r="2586" ht="15.75" customHeight="1"/>
    <row r="2587" ht="15.75" customHeight="1"/>
    <row r="2588" ht="15.75" customHeight="1"/>
    <row r="2589" ht="15.75" customHeight="1"/>
    <row r="2590" ht="15.75" customHeight="1"/>
    <row r="2591" ht="15.75" customHeight="1"/>
    <row r="2592" ht="15.75" customHeight="1"/>
    <row r="2593" ht="15.75" customHeight="1"/>
    <row r="2594" ht="15.75" customHeight="1"/>
    <row r="2595" ht="15.75" customHeight="1"/>
    <row r="2596" ht="15.75" customHeight="1"/>
    <row r="2597" ht="15.75" customHeight="1"/>
    <row r="2598" ht="15.75" customHeight="1"/>
    <row r="2599" ht="15.75" customHeight="1"/>
    <row r="2600" ht="15.75" customHeight="1"/>
    <row r="2601" ht="15.75" customHeight="1"/>
    <row r="2602" ht="15.75" customHeight="1"/>
    <row r="2603" ht="15.75" customHeight="1"/>
    <row r="2604" ht="15.75" customHeight="1"/>
    <row r="2605" ht="15.75" customHeight="1"/>
    <row r="2606" ht="15.75" customHeight="1"/>
    <row r="2607" ht="15.75" customHeight="1"/>
    <row r="2608" ht="15.75" customHeight="1"/>
    <row r="2609" ht="15.75" customHeight="1"/>
    <row r="2610" ht="15.75" customHeight="1"/>
    <row r="2611" ht="15.75" customHeight="1"/>
    <row r="2612" ht="15.75" customHeight="1"/>
    <row r="2613" ht="15.75" customHeight="1"/>
    <row r="2614" ht="15.75" customHeight="1"/>
    <row r="2615" ht="15.75" customHeight="1"/>
    <row r="2616" ht="15.75" customHeight="1"/>
    <row r="2617" ht="15.75" customHeight="1"/>
    <row r="2618" ht="15.75" customHeight="1"/>
    <row r="2619" ht="15.75" customHeight="1"/>
    <row r="2620" ht="15.75" customHeight="1"/>
    <row r="2621" ht="15.75" customHeight="1"/>
    <row r="2622" ht="15.75" customHeight="1"/>
    <row r="2623" ht="15.75" customHeight="1"/>
    <row r="2624" ht="15.75" customHeight="1"/>
    <row r="2625" ht="15.75" customHeight="1"/>
    <row r="2626" ht="15.75" customHeight="1"/>
    <row r="2627" ht="15.75" customHeight="1"/>
    <row r="2628" ht="15.75" customHeight="1"/>
    <row r="2629" ht="15.75" customHeight="1"/>
    <row r="2630" ht="15.75" customHeight="1"/>
    <row r="2631" ht="15.75" customHeight="1"/>
    <row r="2632" ht="15.75" customHeight="1"/>
    <row r="2633" ht="15.75" customHeight="1"/>
    <row r="2634" ht="15.75" customHeight="1"/>
    <row r="2635" ht="15.75" customHeight="1"/>
    <row r="2636" ht="15.75" customHeight="1"/>
    <row r="2637" ht="15.75" customHeight="1"/>
    <row r="2638" ht="15.75" customHeight="1"/>
    <row r="2639" ht="15.75" customHeight="1"/>
    <row r="2640" ht="15.75" customHeight="1"/>
    <row r="2641" ht="15.75" customHeight="1"/>
    <row r="2642" ht="15.75" customHeight="1"/>
    <row r="2643" ht="15.75" customHeight="1"/>
    <row r="2644" ht="15.75" customHeight="1"/>
    <row r="2645" ht="15.75" customHeight="1"/>
    <row r="2646" ht="15.75" customHeight="1"/>
    <row r="2647" ht="15.75" customHeight="1"/>
    <row r="2648" ht="15.75" customHeight="1"/>
    <row r="2649" ht="15.75" customHeight="1"/>
    <row r="2650" ht="15.75" customHeight="1"/>
    <row r="2651" ht="15.75" customHeight="1"/>
    <row r="2652" ht="15.75" customHeight="1"/>
    <row r="2653" ht="15.75" customHeight="1"/>
    <row r="2654" ht="15.75" customHeight="1"/>
    <row r="2655" ht="15.75" customHeight="1"/>
    <row r="2656" ht="15.75" customHeight="1"/>
    <row r="2657" ht="15.75" customHeight="1"/>
    <row r="2658" ht="15.75" customHeight="1"/>
    <row r="2659" ht="15.75" customHeight="1"/>
    <row r="2660" ht="15.75" customHeight="1"/>
    <row r="2661" ht="15.75" customHeight="1"/>
    <row r="2662" ht="15.75" customHeight="1"/>
    <row r="2663" ht="15.75" customHeight="1"/>
    <row r="2664" ht="15.75" customHeight="1"/>
    <row r="2665" ht="15.75" customHeight="1"/>
    <row r="2666" ht="15.75" customHeight="1"/>
    <row r="2667" ht="15.75" customHeight="1"/>
    <row r="2668" ht="15.75" customHeight="1"/>
    <row r="2669" ht="15.75" customHeight="1"/>
    <row r="2670" ht="15.75" customHeight="1"/>
    <row r="2671" ht="15.75" customHeight="1"/>
    <row r="2672" ht="15.75" customHeight="1"/>
    <row r="2673" ht="15.75" customHeight="1"/>
    <row r="2674" ht="15.75" customHeight="1"/>
    <row r="2675" ht="15.75" customHeight="1"/>
    <row r="2676" ht="15.75" customHeight="1"/>
    <row r="2677" ht="15.75" customHeight="1"/>
    <row r="2678" ht="15.75" customHeight="1"/>
    <row r="2679" ht="15.75" customHeight="1"/>
    <row r="2680" ht="15.75" customHeight="1"/>
    <row r="2681" ht="15.75" customHeight="1"/>
    <row r="2682" ht="15.75" customHeight="1"/>
    <row r="2683" ht="15.75" customHeight="1"/>
    <row r="2684" ht="15.75" customHeight="1"/>
    <row r="2685" ht="15.75" customHeight="1"/>
    <row r="2686" ht="15.75" customHeight="1"/>
    <row r="2687" ht="15.75" customHeight="1"/>
    <row r="2688" ht="15.75" customHeight="1"/>
    <row r="2689" ht="15.75" customHeight="1"/>
    <row r="2690" ht="15.75" customHeight="1"/>
    <row r="2691" ht="15.75" customHeight="1"/>
    <row r="2692" ht="15.75" customHeight="1"/>
    <row r="2693" ht="15.75" customHeight="1"/>
    <row r="2694" ht="15.75" customHeight="1"/>
    <row r="2695" ht="15.75" customHeight="1"/>
    <row r="2696" ht="15.75" customHeight="1"/>
    <row r="2697" ht="15.75" customHeight="1"/>
    <row r="2698" ht="15.75" customHeight="1"/>
    <row r="2699" ht="15.75" customHeight="1"/>
    <row r="2700" ht="15.75" customHeight="1"/>
    <row r="2701" ht="15.75" customHeight="1"/>
    <row r="2702" ht="15.75" customHeight="1"/>
    <row r="2703" ht="15.75" customHeight="1"/>
    <row r="2704" ht="15.75" customHeight="1"/>
    <row r="2705" ht="15.75" customHeight="1"/>
    <row r="2706" ht="15.75" customHeight="1"/>
    <row r="2707" ht="15.75" customHeight="1"/>
    <row r="2708" ht="15.75" customHeight="1"/>
    <row r="2709" ht="15.75" customHeight="1"/>
    <row r="2710" ht="15.75" customHeight="1"/>
    <row r="2711" ht="15.75" customHeight="1"/>
    <row r="2712" ht="15.75" customHeight="1"/>
    <row r="2713" ht="15.75" customHeight="1"/>
    <row r="2714" ht="15.75" customHeight="1"/>
    <row r="2715" ht="15.75" customHeight="1"/>
    <row r="2716" ht="15.75" customHeight="1"/>
    <row r="2717" ht="15.75" customHeight="1"/>
    <row r="2718" ht="15.75" customHeight="1"/>
    <row r="2719" ht="15.75" customHeight="1"/>
    <row r="2720" ht="15.75" customHeight="1"/>
    <row r="2721" ht="15.75" customHeight="1"/>
    <row r="2722" ht="15.75" customHeight="1"/>
    <row r="2723" ht="15.75" customHeight="1"/>
    <row r="2724" ht="15.75" customHeight="1"/>
    <row r="2725" ht="15.75" customHeight="1"/>
    <row r="2726" ht="15.75" customHeight="1"/>
    <row r="2727" ht="15.75" customHeight="1"/>
    <row r="2728" ht="15.75" customHeight="1"/>
    <row r="2729" ht="15.75" customHeight="1"/>
    <row r="2730" ht="15.75" customHeight="1"/>
    <row r="2731" ht="15.75" customHeight="1"/>
    <row r="2732" ht="15.75" customHeight="1"/>
    <row r="2733" ht="15.75" customHeight="1"/>
    <row r="2734" ht="15.75" customHeight="1"/>
    <row r="2735" ht="15.75" customHeight="1"/>
    <row r="2736" ht="15.75" customHeight="1"/>
    <row r="2737" ht="15.75" customHeight="1"/>
    <row r="2738" ht="15.75" customHeight="1"/>
    <row r="2739" ht="15.75" customHeight="1"/>
    <row r="2740" ht="15.75" customHeight="1"/>
    <row r="2741" ht="15.75" customHeight="1"/>
    <row r="2742" ht="15.75" customHeight="1"/>
    <row r="2743" ht="15.75" customHeight="1"/>
    <row r="2744" ht="15.75" customHeight="1"/>
    <row r="2745" ht="15.75" customHeight="1"/>
    <row r="2746" ht="15.75" customHeight="1"/>
    <row r="2747" ht="15.75" customHeight="1"/>
    <row r="2748" ht="15.75" customHeight="1"/>
    <row r="2749" ht="15.75" customHeight="1"/>
    <row r="2750" ht="15.75" customHeight="1"/>
    <row r="2751" ht="15.75" customHeight="1"/>
    <row r="2752" ht="15.75" customHeight="1"/>
    <row r="2753" ht="15.75" customHeight="1"/>
    <row r="2754" ht="15.75" customHeight="1"/>
    <row r="2755" ht="15.75" customHeight="1"/>
    <row r="2756" ht="15.75" customHeight="1"/>
    <row r="2757" ht="15.75" customHeight="1"/>
    <row r="2758" ht="15.75" customHeight="1"/>
    <row r="2759" ht="15.75" customHeight="1"/>
    <row r="2760" ht="15.75" customHeight="1"/>
    <row r="2761" ht="15.75" customHeight="1"/>
    <row r="2762" ht="15.75" customHeight="1"/>
    <row r="2763" ht="15.75" customHeight="1"/>
    <row r="2764" ht="15.75" customHeight="1"/>
    <row r="2765" ht="15.75" customHeight="1"/>
    <row r="2766" ht="15.75" customHeight="1"/>
    <row r="2767" ht="15.75" customHeight="1"/>
    <row r="2768" ht="15.75" customHeight="1"/>
    <row r="2769" ht="15.75" customHeight="1"/>
    <row r="2770" ht="15.75" customHeight="1"/>
    <row r="2771" ht="15.75" customHeight="1"/>
    <row r="2772" ht="15.75" customHeight="1"/>
    <row r="2773" ht="15.75" customHeight="1"/>
    <row r="2774" ht="15.75" customHeight="1"/>
    <row r="2775" ht="15.75" customHeight="1"/>
    <row r="2776" ht="15.75" customHeight="1"/>
    <row r="2777" ht="15.75" customHeight="1"/>
    <row r="2778" ht="15.75" customHeight="1"/>
    <row r="2779" ht="15.75" customHeight="1"/>
    <row r="2780" ht="15.75" customHeight="1"/>
    <row r="2781" ht="15.75" customHeight="1"/>
    <row r="2782" ht="15.75" customHeight="1"/>
    <row r="2783" ht="15.75" customHeight="1"/>
    <row r="2784" ht="15.75" customHeight="1"/>
    <row r="2785" ht="15.75" customHeight="1"/>
    <row r="2786" ht="15.75" customHeight="1"/>
    <row r="2787" ht="15.75" customHeight="1"/>
    <row r="2788" ht="15.75" customHeight="1"/>
    <row r="2789" ht="15.75" customHeight="1"/>
    <row r="2790" ht="15.75" customHeight="1"/>
    <row r="2791" ht="15.75" customHeight="1"/>
    <row r="2792" ht="15.75" customHeight="1"/>
    <row r="2793" ht="15.75" customHeight="1"/>
    <row r="2794" ht="15.75" customHeight="1"/>
    <row r="2795" ht="15.75" customHeight="1"/>
    <row r="2796" ht="15.75" customHeight="1"/>
    <row r="2797" ht="15.75" customHeight="1"/>
    <row r="2798" ht="15.75" customHeight="1"/>
    <row r="2799" ht="15.75" customHeight="1"/>
    <row r="2800" ht="15.75" customHeight="1"/>
    <row r="2801" ht="15.75" customHeight="1"/>
    <row r="2802" ht="15.75" customHeight="1"/>
    <row r="2803" ht="15.75" customHeight="1"/>
    <row r="2804" ht="15.75" customHeight="1"/>
    <row r="2805" ht="15.75" customHeight="1"/>
    <row r="2806" ht="15.75" customHeight="1"/>
    <row r="2807" ht="15.75" customHeight="1"/>
    <row r="2808" ht="15.75" customHeight="1"/>
    <row r="2809" ht="15.75" customHeight="1"/>
    <row r="2810" ht="15.75" customHeight="1"/>
    <row r="2811" ht="15.75" customHeight="1"/>
    <row r="2812" ht="15.75" customHeight="1"/>
    <row r="2813" ht="15.75" customHeight="1"/>
    <row r="2814" ht="15.75" customHeight="1"/>
    <row r="2815" ht="15.75" customHeight="1"/>
    <row r="2816" ht="15.75" customHeight="1"/>
    <row r="2817" ht="15.75" customHeight="1"/>
    <row r="2818" ht="15.75" customHeight="1"/>
    <row r="2819" ht="15.75" customHeight="1"/>
    <row r="2820" ht="15.75" customHeight="1"/>
    <row r="2821" ht="15.75" customHeight="1"/>
    <row r="2822" ht="15.75" customHeight="1"/>
    <row r="2823" ht="15.75" customHeight="1"/>
    <row r="2824" ht="15.75" customHeight="1"/>
    <row r="2825" ht="15.75" customHeight="1"/>
    <row r="2826" ht="15.75" customHeight="1"/>
    <row r="2827" ht="15.75" customHeight="1"/>
    <row r="2828" ht="15.75" customHeight="1"/>
    <row r="2829" ht="15.75" customHeight="1"/>
    <row r="2830" ht="15.75" customHeight="1"/>
    <row r="2831" ht="15.75" customHeight="1"/>
    <row r="2832" ht="15.75" customHeight="1"/>
    <row r="2833" ht="15.75" customHeight="1"/>
    <row r="2834" ht="15.75" customHeight="1"/>
    <row r="2835" ht="15.75" customHeight="1"/>
    <row r="2836" ht="15.75" customHeight="1"/>
    <row r="2837" ht="15.75" customHeight="1"/>
    <row r="2838" ht="15.75" customHeight="1"/>
    <row r="2839" ht="15.75" customHeight="1"/>
    <row r="2840" ht="15.75" customHeight="1"/>
    <row r="2841" ht="15.75" customHeight="1"/>
    <row r="2842" ht="15.75" customHeight="1"/>
    <row r="2843" ht="15.75" customHeight="1"/>
    <row r="2844" ht="15.75" customHeight="1"/>
    <row r="2845" ht="15.75" customHeight="1"/>
    <row r="2846" ht="15.75" customHeight="1"/>
    <row r="2847" ht="15.75" customHeight="1"/>
    <row r="2848" ht="15.75" customHeight="1"/>
    <row r="2849" ht="15.75" customHeight="1"/>
    <row r="2850" ht="15.75" customHeight="1"/>
    <row r="2851" ht="15.75" customHeight="1"/>
    <row r="2852" ht="15.75" customHeight="1"/>
    <row r="2853" ht="15.75" customHeight="1"/>
    <row r="2854" ht="15.75" customHeight="1"/>
    <row r="2855" ht="15.75" customHeight="1"/>
    <row r="2856" ht="15.75" customHeight="1"/>
    <row r="2857" ht="15.75" customHeight="1"/>
    <row r="2858" ht="15.75" customHeight="1"/>
    <row r="2859" ht="15.75" customHeight="1"/>
    <row r="2860" ht="15.75" customHeight="1"/>
    <row r="2861" ht="15.75" customHeight="1"/>
    <row r="2862" ht="15.75" customHeight="1"/>
    <row r="2863" ht="15.75" customHeight="1"/>
    <row r="2864" ht="15.75" customHeight="1"/>
    <row r="2865" ht="15.75" customHeight="1"/>
    <row r="2866" ht="15.75" customHeight="1"/>
    <row r="2867" ht="15.75" customHeight="1"/>
    <row r="2868" ht="15.75" customHeight="1"/>
    <row r="2869" ht="15.75" customHeight="1"/>
    <row r="2870" ht="15.75" customHeight="1"/>
    <row r="2871" ht="15.75" customHeight="1"/>
    <row r="2872" ht="15.75" customHeight="1"/>
    <row r="2873" ht="15.75" customHeight="1"/>
    <row r="2874" ht="15.75" customHeight="1"/>
    <row r="2875" ht="15.75" customHeight="1"/>
    <row r="2876" ht="15.75" customHeight="1"/>
    <row r="2877" ht="15.75" customHeight="1"/>
    <row r="2878" ht="15.75" customHeight="1"/>
    <row r="2879" ht="15.75" customHeight="1"/>
    <row r="2880" ht="15.75" customHeight="1"/>
    <row r="2881" ht="15.75" customHeight="1"/>
    <row r="2882" ht="15.75" customHeight="1"/>
    <row r="2883" ht="15.75" customHeight="1"/>
    <row r="2884" ht="15.75" customHeight="1"/>
    <row r="2885" ht="15.75" customHeight="1"/>
    <row r="2886" ht="15.75" customHeight="1"/>
    <row r="2887" ht="15.75" customHeight="1"/>
    <row r="2888" ht="15.75" customHeight="1"/>
    <row r="2889" ht="15.75" customHeight="1"/>
    <row r="2890" ht="15.75" customHeight="1"/>
    <row r="2891" ht="15.75" customHeight="1"/>
    <row r="2892" ht="15.75" customHeight="1"/>
    <row r="2893" ht="15.75" customHeight="1"/>
    <row r="2894" ht="15.75" customHeight="1"/>
    <row r="2895" ht="15.75" customHeight="1"/>
    <row r="2896" ht="15.75" customHeight="1"/>
    <row r="2897" ht="15.75" customHeight="1"/>
    <row r="2898" ht="15.75" customHeight="1"/>
    <row r="2899" ht="15.75" customHeight="1"/>
    <row r="2900" ht="15.75" customHeight="1"/>
    <row r="2901" ht="15.75" customHeight="1"/>
    <row r="2902" ht="15.75" customHeight="1"/>
    <row r="2903" ht="15.75" customHeight="1"/>
    <row r="2904" ht="15.75" customHeight="1"/>
    <row r="2905" ht="15.75" customHeight="1"/>
    <row r="2906" ht="15.75" customHeight="1"/>
    <row r="2907" ht="15.75" customHeight="1"/>
    <row r="2908" ht="15.75" customHeight="1"/>
    <row r="2909" ht="15.75" customHeight="1"/>
    <row r="2910" ht="15.75" customHeight="1"/>
    <row r="2911" ht="15.75" customHeight="1"/>
    <row r="2912" ht="15.75" customHeight="1"/>
    <row r="2913" ht="15.75" customHeight="1"/>
    <row r="2914" ht="15.75" customHeight="1"/>
    <row r="2915" ht="15.75" customHeight="1"/>
    <row r="2916" ht="15.75" customHeight="1"/>
    <row r="2917" ht="15.75" customHeight="1"/>
    <row r="2918" ht="15.75" customHeight="1"/>
    <row r="2919" ht="15.75" customHeight="1"/>
    <row r="2920" ht="15.75" customHeight="1"/>
    <row r="2921" ht="15.75" customHeight="1"/>
    <row r="2922" ht="15.75" customHeight="1"/>
    <row r="2923" ht="15.75" customHeight="1"/>
    <row r="2924" ht="15.75" customHeight="1"/>
    <row r="2925" ht="15.75" customHeight="1"/>
    <row r="2926" ht="15.75" customHeight="1"/>
    <row r="2927" ht="15.75" customHeight="1"/>
    <row r="2928" ht="15.75" customHeight="1"/>
    <row r="2929" ht="15.75" customHeight="1"/>
    <row r="2930" ht="15.75" customHeight="1"/>
    <row r="2931" ht="15.75" customHeight="1"/>
    <row r="2932" ht="15.75" customHeight="1"/>
    <row r="2933" ht="15.75" customHeight="1"/>
    <row r="2934" ht="15.75" customHeight="1"/>
    <row r="2935" ht="15.75" customHeight="1"/>
    <row r="2936" ht="15.75" customHeight="1"/>
    <row r="2937" ht="15.75" customHeight="1"/>
    <row r="2938" ht="15.75" customHeight="1"/>
    <row r="2939" ht="15.75" customHeight="1"/>
    <row r="2940" ht="15.75" customHeight="1"/>
    <row r="2941" ht="15.75" customHeight="1"/>
    <row r="2942" ht="15.75" customHeight="1"/>
    <row r="2943" ht="15.75" customHeight="1"/>
    <row r="2944" ht="15.75" customHeight="1"/>
    <row r="2945" ht="15.75" customHeight="1"/>
    <row r="2946" ht="15.75" customHeight="1"/>
    <row r="2947" ht="15.75" customHeight="1"/>
    <row r="2948" ht="15.75" customHeight="1"/>
    <row r="2949" ht="15.75" customHeight="1"/>
    <row r="2950" ht="15.75" customHeight="1"/>
    <row r="2951" ht="15.75" customHeight="1"/>
    <row r="2952" ht="15.75" customHeight="1"/>
    <row r="2953" ht="15.75" customHeight="1"/>
    <row r="2954" ht="15.75" customHeight="1"/>
    <row r="2955" ht="15.75" customHeight="1"/>
    <row r="2956" ht="15.75" customHeight="1"/>
    <row r="2957" ht="15.75" customHeight="1"/>
    <row r="2958" ht="15.75" customHeight="1"/>
    <row r="2959" ht="15.75" customHeight="1"/>
    <row r="2960" ht="15.75" customHeight="1"/>
    <row r="2961" ht="15.75" customHeight="1"/>
    <row r="2962" ht="15.75" customHeight="1"/>
    <row r="2963" ht="15.75" customHeight="1"/>
    <row r="2964" ht="15.75" customHeight="1"/>
    <row r="2965" ht="15.75" customHeight="1"/>
    <row r="2966" ht="15.75" customHeight="1"/>
    <row r="2967" ht="15.75" customHeight="1"/>
    <row r="2968" ht="15.75" customHeight="1"/>
    <row r="2969" ht="15.75" customHeight="1"/>
    <row r="2970" ht="15.75" customHeight="1"/>
    <row r="2971" ht="15.75" customHeight="1"/>
    <row r="2972" ht="15.75" customHeight="1"/>
    <row r="2973" ht="15.75" customHeight="1"/>
    <row r="2974" ht="15.75" customHeight="1"/>
    <row r="2975" ht="15.75" customHeight="1"/>
    <row r="2976" ht="15.75" customHeight="1"/>
    <row r="2977" ht="15.75" customHeight="1"/>
    <row r="2978" ht="15.75" customHeight="1"/>
    <row r="2979" ht="15.75" customHeight="1"/>
    <row r="2980" ht="15.75" customHeight="1"/>
    <row r="2981" ht="15.75" customHeight="1"/>
    <row r="2982" ht="15.75" customHeight="1"/>
    <row r="2983" ht="15.75" customHeight="1"/>
    <row r="2984" ht="15.75" customHeight="1"/>
    <row r="2985" ht="15.75" customHeight="1"/>
    <row r="2986" ht="15.75" customHeight="1"/>
    <row r="2987" ht="15.75" customHeight="1"/>
    <row r="2988" ht="15.75" customHeight="1"/>
    <row r="2989" ht="15.75" customHeight="1"/>
    <row r="2990" ht="15.75" customHeight="1"/>
    <row r="2991" ht="15.75" customHeight="1"/>
    <row r="2992" ht="15.75" customHeight="1"/>
    <row r="2993" ht="15.75" customHeight="1"/>
    <row r="2994" ht="15.75" customHeight="1"/>
    <row r="2995" ht="15.75" customHeight="1"/>
    <row r="2996" ht="15.75" customHeight="1"/>
    <row r="2997" ht="15.75" customHeight="1"/>
    <row r="2998" ht="15.75" customHeight="1"/>
    <row r="2999" ht="15.75" customHeight="1"/>
    <row r="3000" ht="15.75" customHeight="1"/>
    <row r="3001" ht="15.75" customHeight="1"/>
    <row r="3002" ht="15.75" customHeight="1"/>
    <row r="3003" ht="15.75" customHeight="1"/>
    <row r="3004" ht="15.75" customHeight="1"/>
    <row r="3005" ht="15.75" customHeight="1"/>
    <row r="3006" ht="15.75" customHeight="1"/>
    <row r="3007" ht="15.75" customHeight="1"/>
    <row r="3008" ht="15.75" customHeight="1"/>
    <row r="3009" ht="15.75" customHeight="1"/>
    <row r="3010" ht="15.75" customHeight="1"/>
    <row r="3011" ht="15.75" customHeight="1"/>
    <row r="3012" ht="15.75" customHeight="1"/>
    <row r="3013" ht="15.75" customHeight="1"/>
    <row r="3014" ht="15.75" customHeight="1"/>
    <row r="3015" ht="15.75" customHeight="1"/>
    <row r="3016" ht="15.75" customHeight="1"/>
    <row r="3017" ht="15.75" customHeight="1"/>
    <row r="3018" ht="15.75" customHeight="1"/>
    <row r="3019" ht="15.75" customHeight="1"/>
    <row r="3020" ht="15.75" customHeight="1"/>
    <row r="3021" ht="15.75" customHeight="1"/>
    <row r="3022" ht="15.75" customHeight="1"/>
    <row r="3023" ht="15.75" customHeight="1"/>
    <row r="3024" ht="15.75" customHeight="1"/>
    <row r="3025" ht="15.75" customHeight="1"/>
    <row r="3026" ht="15.75" customHeight="1"/>
    <row r="3027" ht="15.75" customHeight="1"/>
    <row r="3028" ht="15.75" customHeight="1"/>
    <row r="3029" ht="15.75" customHeight="1"/>
    <row r="3030" ht="15.75" customHeight="1"/>
    <row r="3031" ht="15.75" customHeight="1"/>
    <row r="3032" ht="15.75" customHeight="1"/>
    <row r="3033" ht="15.75" customHeight="1"/>
    <row r="3034" ht="15.75" customHeight="1"/>
    <row r="3035" ht="15.75" customHeight="1"/>
    <row r="3036" ht="15.75" customHeight="1"/>
    <row r="3037" ht="15.75" customHeight="1"/>
    <row r="3038" ht="15.75" customHeight="1"/>
    <row r="3039" ht="15.75" customHeight="1"/>
    <row r="3040" ht="15.75" customHeight="1"/>
    <row r="3041" ht="15.75" customHeight="1"/>
    <row r="3042" ht="15.75" customHeight="1"/>
    <row r="3043" ht="15.75" customHeight="1"/>
    <row r="3044" ht="15.75" customHeight="1"/>
    <row r="3045" ht="15.75" customHeight="1"/>
    <row r="3046" ht="15.75" customHeight="1"/>
    <row r="3047" ht="15.75" customHeight="1"/>
    <row r="3048" ht="15.75" customHeight="1"/>
    <row r="3049" ht="15.75" customHeight="1"/>
    <row r="3050" ht="15.75" customHeight="1"/>
    <row r="3051" ht="15.75" customHeight="1"/>
    <row r="3052" ht="15.75" customHeight="1"/>
    <row r="3053" ht="15.75" customHeight="1"/>
    <row r="3054" ht="15.75" customHeight="1"/>
    <row r="3055" ht="15.75" customHeight="1"/>
    <row r="3056" ht="15.75" customHeight="1"/>
    <row r="3057" ht="15.75" customHeight="1"/>
    <row r="3058" ht="15.75" customHeight="1"/>
    <row r="3059" ht="15.75" customHeight="1"/>
    <row r="3060" ht="15.75" customHeight="1"/>
    <row r="3061" ht="15.75" customHeight="1"/>
    <row r="3062" ht="15.75" customHeight="1"/>
    <row r="3063" ht="15.75" customHeight="1"/>
    <row r="3064" ht="15.75" customHeight="1"/>
    <row r="3065" ht="15.75" customHeight="1"/>
    <row r="3066" ht="15.75" customHeight="1"/>
    <row r="3067" ht="15.75" customHeight="1"/>
    <row r="3068" ht="15.75" customHeight="1"/>
    <row r="3069" ht="15.75" customHeight="1"/>
    <row r="3070" ht="15.75" customHeight="1"/>
    <row r="3071" ht="15.75" customHeight="1"/>
    <row r="3072" ht="15.75" customHeight="1"/>
    <row r="3073" ht="15.75" customHeight="1"/>
    <row r="3074" ht="15.75" customHeight="1"/>
    <row r="3075" ht="15.75" customHeight="1"/>
    <row r="3076" ht="15.75" customHeight="1"/>
    <row r="3077" ht="15.75" customHeight="1"/>
    <row r="3078" ht="15.75" customHeight="1"/>
    <row r="3079" ht="15.75" customHeight="1"/>
    <row r="3080" ht="15.75" customHeight="1"/>
    <row r="3081" ht="15.75" customHeight="1"/>
    <row r="3082" ht="15.75" customHeight="1"/>
    <row r="3083" ht="15.75" customHeight="1"/>
    <row r="3084" ht="15.75" customHeight="1"/>
    <row r="3085" ht="15.75" customHeight="1"/>
    <row r="3086" ht="15.75" customHeight="1"/>
    <row r="3087" ht="15.75" customHeight="1"/>
    <row r="3088" ht="15.75" customHeight="1"/>
    <row r="3089" ht="15.75" customHeight="1"/>
    <row r="3090" ht="15.75" customHeight="1"/>
    <row r="3091" ht="15.75" customHeight="1"/>
    <row r="3092" ht="15.75" customHeight="1"/>
    <row r="3093" ht="15.75" customHeight="1"/>
    <row r="3094" ht="15.75" customHeight="1"/>
    <row r="3095" ht="15.75" customHeight="1"/>
    <row r="3096" ht="15.75" customHeight="1"/>
    <row r="3097" ht="15.75" customHeight="1"/>
    <row r="3098" ht="15.75" customHeight="1"/>
    <row r="3099" ht="15.75" customHeight="1"/>
    <row r="3100" ht="15.75" customHeight="1"/>
    <row r="3101" ht="15.75" customHeight="1"/>
    <row r="3102" ht="15.75" customHeight="1"/>
    <row r="3103" ht="15.75" customHeight="1"/>
    <row r="3104" ht="15.75" customHeight="1"/>
    <row r="3105" ht="15.75" customHeight="1"/>
    <row r="3106" ht="15.75" customHeight="1"/>
    <row r="3107" ht="15.75" customHeight="1"/>
    <row r="3108" ht="15.75" customHeight="1"/>
    <row r="3109" ht="15.75" customHeight="1"/>
    <row r="3110" ht="15.75" customHeight="1"/>
    <row r="3111" ht="15.75" customHeight="1"/>
    <row r="3112" ht="15.75" customHeight="1"/>
    <row r="3113" ht="15.75" customHeight="1"/>
    <row r="3114" ht="15.75" customHeight="1"/>
    <row r="3115" ht="15.75" customHeight="1"/>
    <row r="3116" ht="15.75" customHeight="1"/>
    <row r="3117" ht="15.75" customHeight="1"/>
    <row r="3118" ht="15.75" customHeight="1"/>
    <row r="3119" ht="15.75" customHeight="1"/>
    <row r="3120" ht="15.75" customHeight="1"/>
    <row r="3121" ht="15.75" customHeight="1"/>
    <row r="3122" ht="15.75" customHeight="1"/>
    <row r="3123" ht="15.75" customHeight="1"/>
    <row r="3124" ht="15.75" customHeight="1"/>
    <row r="3125" ht="15.75" customHeight="1"/>
    <row r="3126" ht="15.75" customHeight="1"/>
    <row r="3127" ht="15.75" customHeight="1"/>
    <row r="3128" ht="15.75" customHeight="1"/>
    <row r="3129" ht="15.75" customHeight="1"/>
    <row r="3130" ht="15.75" customHeight="1"/>
    <row r="3131" ht="15.75" customHeight="1"/>
    <row r="3132" ht="15.75" customHeight="1"/>
    <row r="3133" ht="15.75" customHeight="1"/>
    <row r="3134" ht="15.75" customHeight="1"/>
    <row r="3135" ht="15.75" customHeight="1"/>
    <row r="3136" ht="15.75" customHeight="1"/>
    <row r="3137" ht="15.75" customHeight="1"/>
    <row r="3138" ht="15.75" customHeight="1"/>
    <row r="3139" ht="15.75" customHeight="1"/>
    <row r="3140" ht="15.75" customHeight="1"/>
    <row r="3141" ht="15.75" customHeight="1"/>
    <row r="3142" ht="15.75" customHeight="1"/>
    <row r="3143" ht="15.75" customHeight="1"/>
    <row r="3144" ht="15.75" customHeight="1"/>
    <row r="3145" ht="15.75" customHeight="1"/>
    <row r="3146" ht="15.75" customHeight="1"/>
    <row r="3147" ht="15.75" customHeight="1"/>
    <row r="3148" ht="15.75" customHeight="1"/>
    <row r="3149" ht="15.75" customHeight="1"/>
    <row r="3150" ht="15.75" customHeight="1"/>
    <row r="3151" ht="15.75" customHeight="1"/>
    <row r="3152" ht="15.75" customHeight="1"/>
    <row r="3153" ht="15.75" customHeight="1"/>
    <row r="3154" ht="15.75" customHeight="1"/>
    <row r="3155" ht="15.75" customHeight="1"/>
    <row r="3156" ht="15.75" customHeight="1"/>
    <row r="3157" ht="15.75" customHeight="1"/>
    <row r="3158" ht="15.75" customHeight="1"/>
    <row r="3159" ht="15.75" customHeight="1"/>
    <row r="3160" ht="15.75" customHeight="1"/>
    <row r="3161" ht="15.75" customHeight="1"/>
    <row r="3162" ht="15.75" customHeight="1"/>
    <row r="3163" ht="15.75" customHeight="1"/>
    <row r="3164" ht="15.75" customHeight="1"/>
    <row r="3165" ht="15.75" customHeight="1"/>
    <row r="3166" ht="15.75" customHeight="1"/>
    <row r="3167" ht="15.75" customHeight="1"/>
    <row r="3168" ht="15.75" customHeight="1"/>
    <row r="3169" ht="15.75" customHeight="1"/>
    <row r="3170" ht="15.75" customHeight="1"/>
    <row r="3171" ht="15.75" customHeight="1"/>
    <row r="3172" ht="15.75" customHeight="1"/>
    <row r="3173" ht="15.75" customHeight="1"/>
    <row r="3174" ht="15.75" customHeight="1"/>
    <row r="3175" ht="15.75" customHeight="1"/>
    <row r="3176" ht="15.75" customHeight="1"/>
    <row r="3177" ht="15.75" customHeight="1"/>
    <row r="3178" ht="15.75" customHeight="1"/>
    <row r="3179" ht="15.75" customHeight="1"/>
    <row r="3180" ht="15.75" customHeight="1"/>
    <row r="3181" ht="15.75" customHeight="1"/>
    <row r="3182" ht="15.75" customHeight="1"/>
    <row r="3183" ht="15.75" customHeight="1"/>
    <row r="3184" ht="15.75" customHeight="1"/>
    <row r="3185" ht="15.75" customHeight="1"/>
    <row r="3186" ht="15.75" customHeight="1"/>
    <row r="3187" ht="15.75" customHeight="1"/>
    <row r="3188" ht="15.75" customHeight="1"/>
    <row r="3189" ht="15.75" customHeight="1"/>
    <row r="3190" ht="15.75" customHeight="1"/>
    <row r="3191" ht="15.75" customHeight="1"/>
    <row r="3192" ht="15.75" customHeight="1"/>
    <row r="3193" ht="15.75" customHeight="1"/>
    <row r="3194" ht="15.75" customHeight="1"/>
    <row r="3195" ht="15.75" customHeight="1"/>
    <row r="3196" ht="15.75" customHeight="1"/>
    <row r="3197" ht="15.75" customHeight="1"/>
    <row r="3198" ht="15.75" customHeight="1"/>
    <row r="3199" ht="15.75" customHeight="1"/>
    <row r="3200" ht="15.75" customHeight="1"/>
    <row r="3201" ht="15.75" customHeight="1"/>
    <row r="3202" ht="15.75" customHeight="1"/>
    <row r="3203" ht="15.75" customHeight="1"/>
    <row r="3204" ht="15.75" customHeight="1"/>
    <row r="3205" ht="15.75" customHeight="1"/>
    <row r="3206" ht="15.75" customHeight="1"/>
    <row r="3207" ht="15.75" customHeight="1"/>
    <row r="3208" ht="15.75" customHeight="1"/>
    <row r="3209" ht="15.75" customHeight="1"/>
    <row r="3210" ht="15.75" customHeight="1"/>
    <row r="3211" ht="15.75" customHeight="1"/>
    <row r="3212" ht="15.75" customHeight="1"/>
    <row r="3213" ht="15.75" customHeight="1"/>
    <row r="3214" ht="15.75" customHeight="1"/>
    <row r="3215" ht="15.75" customHeight="1"/>
    <row r="3216" ht="15.75" customHeight="1"/>
    <row r="3217" ht="15.75" customHeight="1"/>
    <row r="3218" ht="15.75" customHeight="1"/>
    <row r="3219" ht="15.75" customHeight="1"/>
    <row r="3220" ht="15.75" customHeight="1"/>
    <row r="3221" ht="15.75" customHeight="1"/>
    <row r="3222" ht="15.75" customHeight="1"/>
    <row r="3223" ht="15.75" customHeight="1"/>
    <row r="3224" ht="15.75" customHeight="1"/>
    <row r="3225" ht="15.75" customHeight="1"/>
    <row r="3226" ht="15.75" customHeight="1"/>
    <row r="3227" ht="15.75" customHeight="1"/>
    <row r="3228" ht="15.75" customHeight="1"/>
    <row r="3229" ht="15.75" customHeight="1"/>
    <row r="3230" ht="15.75" customHeight="1"/>
    <row r="3231" ht="15.75" customHeight="1"/>
    <row r="3232" ht="15.75" customHeight="1"/>
    <row r="3233" ht="15.75" customHeight="1"/>
    <row r="3234" ht="15.75" customHeight="1"/>
    <row r="3235" ht="15.75" customHeight="1"/>
    <row r="3236" ht="15.75" customHeight="1"/>
    <row r="3237" ht="15.75" customHeight="1"/>
    <row r="3238" ht="15.75" customHeight="1"/>
    <row r="3239" ht="15.75" customHeight="1"/>
    <row r="3240" ht="15.75" customHeight="1"/>
    <row r="3241" ht="15.75" customHeight="1"/>
    <row r="3242" ht="15.75" customHeight="1"/>
    <row r="3243" ht="15.75" customHeight="1"/>
    <row r="3244" ht="15.75" customHeight="1"/>
    <row r="3245" ht="15.75" customHeight="1"/>
    <row r="3246" ht="15.75" customHeight="1"/>
    <row r="3247" ht="15.75" customHeight="1"/>
    <row r="3248" ht="15.75" customHeight="1"/>
    <row r="3249" ht="15.75" customHeight="1"/>
    <row r="3250" ht="15.75" customHeight="1"/>
    <row r="3251" ht="15.75" customHeight="1"/>
    <row r="3252" ht="15.75" customHeight="1"/>
    <row r="3253" ht="15.75" customHeight="1"/>
    <row r="3254" ht="15.75" customHeight="1"/>
    <row r="3255" ht="15.75" customHeight="1"/>
    <row r="3256" ht="15.75" customHeight="1"/>
    <row r="3257" ht="15.75" customHeight="1"/>
    <row r="3258" ht="15.75" customHeight="1"/>
    <row r="3259" ht="15.75" customHeight="1"/>
    <row r="3260" ht="15.75" customHeight="1"/>
    <row r="3261" ht="15.75" customHeight="1"/>
    <row r="3262" ht="15.75" customHeight="1"/>
    <row r="3263" ht="15.75" customHeight="1"/>
    <row r="3264" ht="15.75" customHeight="1"/>
    <row r="3265" ht="15.75" customHeight="1"/>
    <row r="3266" ht="15.75" customHeight="1"/>
    <row r="3267" ht="15.75" customHeight="1"/>
    <row r="3268" ht="15.75" customHeight="1"/>
    <row r="3269" ht="15.75" customHeight="1"/>
    <row r="3270" ht="15.75" customHeight="1"/>
    <row r="3271" ht="15.75" customHeight="1"/>
    <row r="3272" ht="15.75" customHeight="1"/>
    <row r="3273" ht="15.75" customHeight="1"/>
    <row r="3274" ht="15.75" customHeight="1"/>
    <row r="3275" ht="15.75" customHeight="1"/>
    <row r="3276" ht="15.75" customHeight="1"/>
    <row r="3277" ht="15.75" customHeight="1"/>
    <row r="3278" ht="15.75" customHeight="1"/>
    <row r="3279" ht="15.75" customHeight="1"/>
    <row r="3280" ht="15.75" customHeight="1"/>
    <row r="3281" ht="15.75" customHeight="1"/>
    <row r="3282" ht="15.75" customHeight="1"/>
    <row r="3283" ht="15.75" customHeight="1"/>
    <row r="3284" ht="15.75" customHeight="1"/>
    <row r="3285" ht="15.75" customHeight="1"/>
    <row r="3286" ht="15.75" customHeight="1"/>
    <row r="3287" ht="15.75" customHeight="1"/>
    <row r="3288" ht="15.75" customHeight="1"/>
    <row r="3289" ht="15.75" customHeight="1"/>
    <row r="3290" ht="15.75" customHeight="1"/>
    <row r="3291" ht="15.75" customHeight="1"/>
    <row r="3292" ht="15.75" customHeight="1"/>
    <row r="3293" ht="15.75" customHeight="1"/>
    <row r="3294" ht="15.75" customHeight="1"/>
    <row r="3295" ht="15.75" customHeight="1"/>
    <row r="3296" ht="15.75" customHeight="1"/>
    <row r="3297" ht="15.75" customHeight="1"/>
    <row r="3298" ht="15.75" customHeight="1"/>
    <row r="3299" ht="15.75" customHeight="1"/>
    <row r="3300" ht="15.75" customHeight="1"/>
    <row r="3301" ht="15.75" customHeight="1"/>
    <row r="3302" ht="15.75" customHeight="1"/>
    <row r="3303" ht="15.75" customHeight="1"/>
    <row r="3304" ht="15.75" customHeight="1"/>
    <row r="3305" ht="15.75" customHeight="1"/>
    <row r="3306" ht="15.75" customHeight="1"/>
    <row r="3307" ht="15.75" customHeight="1"/>
    <row r="3308" ht="15.75" customHeight="1"/>
    <row r="3309" ht="15.75" customHeight="1"/>
    <row r="3310" ht="15.75" customHeight="1"/>
    <row r="3311" ht="15.75" customHeight="1"/>
    <row r="3312" ht="15.75" customHeight="1"/>
    <row r="3313" ht="15.75" customHeight="1"/>
    <row r="3314" ht="15.75" customHeight="1"/>
    <row r="3315" ht="15.75" customHeight="1"/>
    <row r="3316" ht="15.75" customHeight="1"/>
    <row r="3317" ht="15.75" customHeight="1"/>
    <row r="3318" ht="15.75" customHeight="1"/>
    <row r="3319" ht="15.75" customHeight="1"/>
    <row r="3320" ht="15.75" customHeight="1"/>
    <row r="3321" ht="15.75" customHeight="1"/>
    <row r="3322" ht="15.75" customHeight="1"/>
    <row r="3323" ht="15.75" customHeight="1"/>
    <row r="3324" ht="15.75" customHeight="1"/>
    <row r="3325" ht="15.75" customHeight="1"/>
    <row r="3326" ht="15.75" customHeight="1"/>
    <row r="3327" ht="15.75" customHeight="1"/>
    <row r="3328" ht="15.75" customHeight="1"/>
    <row r="3329" ht="15.75" customHeight="1"/>
    <row r="3330" ht="15.75" customHeight="1"/>
    <row r="3331" ht="15.75" customHeight="1"/>
    <row r="3332" ht="15.75" customHeight="1"/>
    <row r="3333" ht="15.75" customHeight="1"/>
    <row r="3334" ht="15.75" customHeight="1"/>
    <row r="3335" ht="15.75" customHeight="1"/>
    <row r="3336" ht="15.75" customHeight="1"/>
    <row r="3337" ht="15.75" customHeight="1"/>
    <row r="3338" ht="15.75" customHeight="1"/>
    <row r="3339" ht="15.75" customHeight="1"/>
    <row r="3340" ht="15.75" customHeight="1"/>
    <row r="3341" ht="15.75" customHeight="1"/>
    <row r="3342" ht="15.75" customHeight="1"/>
    <row r="3343" ht="15.75" customHeight="1"/>
    <row r="3344" ht="15.75" customHeight="1"/>
    <row r="3345" ht="15.75" customHeight="1"/>
    <row r="3346" ht="15.75" customHeight="1"/>
    <row r="3347" ht="15.75" customHeight="1"/>
    <row r="3348" ht="15.75" customHeight="1"/>
    <row r="3349" ht="15.75" customHeight="1"/>
    <row r="3350" ht="15.75" customHeight="1"/>
    <row r="3351" ht="15.75" customHeight="1"/>
    <row r="3352" ht="15.75" customHeight="1"/>
    <row r="3353" ht="15.75" customHeight="1"/>
    <row r="3354" ht="15.75" customHeight="1"/>
    <row r="3355" ht="15.75" customHeight="1"/>
    <row r="3356" ht="15.75" customHeight="1"/>
    <row r="3357" ht="15.75" customHeight="1"/>
    <row r="3358" ht="15.75" customHeight="1"/>
    <row r="3359" ht="15.75" customHeight="1"/>
    <row r="3360" ht="15.75" customHeight="1"/>
    <row r="3361" ht="15.75" customHeight="1"/>
    <row r="3362" ht="15.75" customHeight="1"/>
    <row r="3363" ht="15.75" customHeight="1"/>
    <row r="3364" ht="15.75" customHeight="1"/>
    <row r="3365" ht="15.75" customHeight="1"/>
    <row r="3366" ht="15.75" customHeight="1"/>
    <row r="3367" ht="15.75" customHeight="1"/>
    <row r="3368" ht="15.75" customHeight="1"/>
    <row r="3369" ht="15.75" customHeight="1"/>
    <row r="3370" ht="15.75" customHeight="1"/>
    <row r="3371" ht="15.75" customHeight="1"/>
    <row r="3372" ht="15.75" customHeight="1"/>
    <row r="3373" ht="15.75" customHeight="1"/>
    <row r="3374" ht="15.75" customHeight="1"/>
    <row r="3375" ht="15.75" customHeight="1"/>
    <row r="3376" ht="15.75" customHeight="1"/>
    <row r="3377" ht="15.75" customHeight="1"/>
    <row r="3378" ht="15.75" customHeight="1"/>
    <row r="3379" ht="15.75" customHeight="1"/>
    <row r="3380" ht="15.75" customHeight="1"/>
    <row r="3381" ht="15.75" customHeight="1"/>
    <row r="3382" ht="15.75" customHeight="1"/>
    <row r="3383" ht="15.75" customHeight="1"/>
    <row r="3384" ht="15.75" customHeight="1"/>
    <row r="3385" ht="15.75" customHeight="1"/>
    <row r="3386" ht="15.75" customHeight="1"/>
    <row r="3387" ht="15.75" customHeight="1"/>
    <row r="3388" ht="15.75" customHeight="1"/>
    <row r="3389" ht="15.75" customHeight="1"/>
    <row r="3390" ht="15.75" customHeight="1"/>
    <row r="3391" ht="15.75" customHeight="1"/>
    <row r="3392" ht="15.75" customHeight="1"/>
    <row r="3393" ht="15.75" customHeight="1"/>
    <row r="3394" ht="15.75" customHeight="1"/>
    <row r="3395" ht="15.75" customHeight="1"/>
    <row r="3396" ht="15.75" customHeight="1"/>
    <row r="3397" ht="15.75" customHeight="1"/>
    <row r="3398" ht="15.75" customHeight="1"/>
    <row r="3399" ht="15.75" customHeight="1"/>
    <row r="3400" ht="15.75" customHeight="1"/>
    <row r="3401" ht="15.75" customHeight="1"/>
    <row r="3402" ht="15.75" customHeight="1"/>
    <row r="3403" ht="15.75" customHeight="1"/>
    <row r="3404" ht="15.75" customHeight="1"/>
    <row r="3405" ht="15.75" customHeight="1"/>
    <row r="3406" ht="15.75" customHeight="1"/>
    <row r="3407" ht="15.75" customHeight="1"/>
    <row r="3408" ht="15.75" customHeight="1"/>
    <row r="3409" ht="15.75" customHeight="1"/>
    <row r="3410" ht="15.75" customHeight="1"/>
    <row r="3411" ht="15.75" customHeight="1"/>
    <row r="3412" ht="15.75" customHeight="1"/>
    <row r="3413" ht="15.75" customHeight="1"/>
    <row r="3414" ht="15.75" customHeight="1"/>
    <row r="3415" ht="15.75" customHeight="1"/>
    <row r="3416" ht="15.75" customHeight="1"/>
    <row r="3417" ht="15.75" customHeight="1"/>
    <row r="3418" ht="15.75" customHeight="1"/>
    <row r="3419" ht="15.75" customHeight="1"/>
    <row r="3420" ht="15.75" customHeight="1"/>
    <row r="3421" ht="15.75" customHeight="1"/>
    <row r="3422" ht="15.75" customHeight="1"/>
    <row r="3423" ht="15.75" customHeight="1"/>
    <row r="3424" ht="15.75" customHeight="1"/>
    <row r="3425" ht="15.75" customHeight="1"/>
    <row r="3426" ht="15.75" customHeight="1"/>
    <row r="3427" ht="15.75" customHeight="1"/>
    <row r="3428" ht="15.75" customHeight="1"/>
    <row r="3429" ht="15.75" customHeight="1"/>
    <row r="3430" ht="15.75" customHeight="1"/>
    <row r="3431" ht="15.75" customHeight="1"/>
    <row r="3432" ht="15.75" customHeight="1"/>
    <row r="3433" ht="15.75" customHeight="1"/>
    <row r="3434" ht="15.75" customHeight="1"/>
    <row r="3435" ht="15.75" customHeight="1"/>
    <row r="3436" ht="15.75" customHeight="1"/>
    <row r="3437" ht="15.75" customHeight="1"/>
    <row r="3438" ht="15.75" customHeight="1"/>
    <row r="3439" ht="15.75" customHeight="1"/>
    <row r="3440" ht="15.75" customHeight="1"/>
    <row r="3441" ht="15.75" customHeight="1"/>
    <row r="3442" ht="15.75" customHeight="1"/>
    <row r="3443" ht="15.75" customHeight="1"/>
    <row r="3444" ht="15.75" customHeight="1"/>
    <row r="3445" ht="15.75" customHeight="1"/>
    <row r="3446" ht="15.75" customHeight="1"/>
    <row r="3447" ht="15.75" customHeight="1"/>
    <row r="3448" ht="15.75" customHeight="1"/>
    <row r="3449" ht="15.75" customHeight="1"/>
    <row r="3450" ht="15.75" customHeight="1"/>
    <row r="3451" ht="15.75" customHeight="1"/>
    <row r="3452" ht="15.75" customHeight="1"/>
    <row r="3453" ht="15.75" customHeight="1"/>
    <row r="3454" ht="15.75" customHeight="1"/>
    <row r="3455" ht="15.75" customHeight="1"/>
    <row r="3456" ht="15.75" customHeight="1"/>
    <row r="3457" ht="15.75" customHeight="1"/>
    <row r="3458" ht="15.75" customHeight="1"/>
    <row r="3459" ht="15.75" customHeight="1"/>
    <row r="3460" ht="15.75" customHeight="1"/>
    <row r="3461" ht="15.75" customHeight="1"/>
    <row r="3462" ht="15.75" customHeight="1"/>
    <row r="3463" ht="15.75" customHeight="1"/>
    <row r="3464" ht="15.75" customHeight="1"/>
    <row r="3465" ht="15.75" customHeight="1"/>
    <row r="3466" ht="15.75" customHeight="1"/>
    <row r="3467" ht="15.75" customHeight="1"/>
    <row r="3468" ht="15.75" customHeight="1"/>
    <row r="3469" ht="15.75" customHeight="1"/>
    <row r="3470" ht="15.75" customHeight="1"/>
    <row r="3471" ht="15.75" customHeight="1"/>
    <row r="3472" ht="15.75" customHeight="1"/>
    <row r="3473" ht="15.75" customHeight="1"/>
    <row r="3474" ht="15.75" customHeight="1"/>
    <row r="3475" ht="15.75" customHeight="1"/>
    <row r="3476" ht="15.75" customHeight="1"/>
    <row r="3477" ht="15.75" customHeight="1"/>
    <row r="3478" ht="15.75" customHeight="1"/>
    <row r="3479" ht="15.75" customHeight="1"/>
    <row r="3480" ht="15.75" customHeight="1"/>
    <row r="3481" ht="15.75" customHeight="1"/>
    <row r="3482" ht="15.75" customHeight="1"/>
    <row r="3483" ht="15.75" customHeight="1"/>
    <row r="3484" ht="15.75" customHeight="1"/>
    <row r="3485" ht="15.75" customHeight="1"/>
    <row r="3486" ht="15.75" customHeight="1"/>
    <row r="3487" ht="15.75" customHeight="1"/>
    <row r="3488" ht="15.75" customHeight="1"/>
    <row r="3489" ht="15.75" customHeight="1"/>
    <row r="3490" ht="15.75" customHeight="1"/>
    <row r="3491" ht="15.75" customHeight="1"/>
    <row r="3492" ht="15.75" customHeight="1"/>
    <row r="3493" ht="15.75" customHeight="1"/>
    <row r="3494" ht="15.75" customHeight="1"/>
    <row r="3495" ht="15.75" customHeight="1"/>
    <row r="3496" ht="15.75" customHeight="1"/>
    <row r="3497" ht="15.75" customHeight="1"/>
    <row r="3498" ht="15.75" customHeight="1"/>
    <row r="3499" ht="15.75" customHeight="1"/>
    <row r="3500" ht="15.75" customHeight="1"/>
    <row r="3501" ht="15.75" customHeight="1"/>
    <row r="3502" ht="15.75" customHeight="1"/>
    <row r="3503" ht="15.75" customHeight="1"/>
    <row r="3504" ht="15.75" customHeight="1"/>
    <row r="3505" ht="15.75" customHeight="1"/>
    <row r="3506" ht="15.75" customHeight="1"/>
    <row r="3507" ht="15.75" customHeight="1"/>
    <row r="3508" ht="15.75" customHeight="1"/>
    <row r="3509" ht="15.75" customHeight="1"/>
    <row r="3510" ht="15.75" customHeight="1"/>
    <row r="3511" ht="15.75" customHeight="1"/>
    <row r="3512" ht="15.75" customHeight="1"/>
    <row r="3513" ht="15.75" customHeight="1"/>
    <row r="3514" ht="15.75" customHeight="1"/>
    <row r="3515" ht="15.75" customHeight="1"/>
    <row r="3516" ht="15.75" customHeight="1"/>
    <row r="3517" ht="15.75" customHeight="1"/>
    <row r="3518" ht="15.75" customHeight="1"/>
    <row r="3519" ht="15.75" customHeight="1"/>
    <row r="3520" ht="15.75" customHeight="1"/>
    <row r="3521" ht="15.75" customHeight="1"/>
    <row r="3522" ht="15.75" customHeight="1"/>
    <row r="3523" ht="15.75" customHeight="1"/>
    <row r="3524" ht="15.75" customHeight="1"/>
    <row r="3525" ht="15.75" customHeight="1"/>
    <row r="3526" ht="15.75" customHeight="1"/>
    <row r="3527" ht="15.75" customHeight="1"/>
    <row r="3528" ht="15.75" customHeight="1"/>
    <row r="3529" ht="15.75" customHeight="1"/>
    <row r="3530" ht="15.75" customHeight="1"/>
    <row r="3531" ht="15.75" customHeight="1"/>
    <row r="3532" ht="15.75" customHeight="1"/>
    <row r="3533" ht="15.75" customHeight="1"/>
    <row r="3534" ht="15.75" customHeight="1"/>
    <row r="3535" ht="15.75" customHeight="1"/>
    <row r="3536" ht="15.75" customHeight="1"/>
    <row r="3537" ht="15.75" customHeight="1"/>
    <row r="3538" ht="15.75" customHeight="1"/>
    <row r="3539" ht="15.75" customHeight="1"/>
    <row r="3540" ht="15.75" customHeight="1"/>
    <row r="3541" ht="15.75" customHeight="1"/>
    <row r="3542" ht="15.75" customHeight="1"/>
    <row r="3543" ht="15.75" customHeight="1"/>
    <row r="3544" ht="15.75" customHeight="1"/>
    <row r="3545" ht="15.75" customHeight="1"/>
    <row r="3546" ht="15.75" customHeight="1"/>
    <row r="3547" ht="15.75" customHeight="1"/>
    <row r="3548" ht="15.75" customHeight="1"/>
    <row r="3549" ht="15.75" customHeight="1"/>
    <row r="3550" ht="15.75" customHeight="1"/>
    <row r="3551" ht="15.75" customHeight="1"/>
    <row r="3552" ht="15.75" customHeight="1"/>
    <row r="3553" ht="15.75" customHeight="1"/>
    <row r="3554" ht="15.75" customHeight="1"/>
    <row r="3555" ht="15.75" customHeight="1"/>
    <row r="3556" ht="15.75" customHeight="1"/>
    <row r="3557" ht="15.75" customHeight="1"/>
    <row r="3558" ht="15.75" customHeight="1"/>
    <row r="3559" ht="15.75" customHeight="1"/>
    <row r="3560" ht="15.75" customHeight="1"/>
    <row r="3561" ht="15.75" customHeight="1"/>
    <row r="3562" ht="15.75" customHeight="1"/>
    <row r="3563" ht="15.75" customHeight="1"/>
    <row r="3564" ht="15.75" customHeight="1"/>
    <row r="3565" ht="15.75" customHeight="1"/>
    <row r="3566" ht="15.75" customHeight="1"/>
    <row r="3567" ht="15.75" customHeight="1"/>
    <row r="3568" ht="15.75" customHeight="1"/>
    <row r="3569" ht="15.75" customHeight="1"/>
    <row r="3570" ht="15.75" customHeight="1"/>
    <row r="3571" ht="15.75" customHeight="1"/>
    <row r="3572" ht="15.75" customHeight="1"/>
    <row r="3573" ht="15.75" customHeight="1"/>
    <row r="3574" ht="15.75" customHeight="1"/>
    <row r="3575" ht="15.75" customHeight="1"/>
    <row r="3576" ht="15.75" customHeight="1"/>
    <row r="3577" ht="15.75" customHeight="1"/>
    <row r="3578" ht="15.75" customHeight="1"/>
    <row r="3579" ht="15.75" customHeight="1"/>
    <row r="3580" ht="15.75" customHeight="1"/>
    <row r="3581" ht="15.75" customHeight="1"/>
    <row r="3582" ht="15.75" customHeight="1"/>
    <row r="3583" ht="15.75" customHeight="1"/>
    <row r="3584" ht="15.75" customHeight="1"/>
    <row r="3585" ht="15.75" customHeight="1"/>
    <row r="3586" ht="15.75" customHeight="1"/>
    <row r="3587" ht="15.75" customHeight="1"/>
    <row r="3588" ht="15.75" customHeight="1"/>
    <row r="3589" ht="15.75" customHeight="1"/>
    <row r="3590" ht="15.75" customHeight="1"/>
    <row r="3591" ht="15.75" customHeight="1"/>
    <row r="3592" ht="15.75" customHeight="1"/>
    <row r="3593" ht="15.75" customHeight="1"/>
    <row r="3594" ht="15.75" customHeight="1"/>
    <row r="3595" ht="15.75" customHeight="1"/>
    <row r="3596" ht="15.75" customHeight="1"/>
    <row r="3597" ht="15.75" customHeight="1"/>
    <row r="3598" ht="15.75" customHeight="1"/>
    <row r="3599" ht="15.75" customHeight="1"/>
    <row r="3600" ht="15.75" customHeight="1"/>
    <row r="3601" ht="15.75" customHeight="1"/>
    <row r="3602" ht="15.75" customHeight="1"/>
    <row r="3603" ht="15.75" customHeight="1"/>
    <row r="3604" ht="15.75" customHeight="1"/>
    <row r="3605" ht="15.75" customHeight="1"/>
    <row r="3606" ht="15.75" customHeight="1"/>
    <row r="3607" ht="15.75" customHeight="1"/>
    <row r="3608" ht="15.75" customHeight="1"/>
    <row r="3609" ht="15.75" customHeight="1"/>
    <row r="3610" ht="15.75" customHeight="1"/>
    <row r="3611" ht="15.75" customHeight="1"/>
    <row r="3612" ht="15.75" customHeight="1"/>
    <row r="3613" ht="15.75" customHeight="1"/>
    <row r="3614" ht="15.75" customHeight="1"/>
    <row r="3615" ht="15.75" customHeight="1"/>
    <row r="3616" ht="15.75" customHeight="1"/>
    <row r="3617" ht="15.75" customHeight="1"/>
    <row r="3618" ht="15.75" customHeight="1"/>
    <row r="3619" ht="15.75" customHeight="1"/>
    <row r="3620" ht="15.75" customHeight="1"/>
    <row r="3621" ht="15.75" customHeight="1"/>
    <row r="3622" ht="15.75" customHeight="1"/>
    <row r="3623" ht="15.75" customHeight="1"/>
    <row r="3624" ht="15.75" customHeight="1"/>
    <row r="3625" ht="15.75" customHeight="1"/>
    <row r="3626" ht="15.75" customHeight="1"/>
    <row r="3627" ht="15.75" customHeight="1"/>
    <row r="3628" ht="15.75" customHeight="1"/>
    <row r="3629" ht="15.75" customHeight="1"/>
    <row r="3630" ht="15.75" customHeight="1"/>
    <row r="3631" ht="15.75" customHeight="1"/>
    <row r="3632" ht="15.75" customHeight="1"/>
    <row r="3633" ht="15.75" customHeight="1"/>
    <row r="3634" ht="15.75" customHeight="1"/>
    <row r="3635" ht="15.75" customHeight="1"/>
    <row r="3636" ht="15.75" customHeight="1"/>
    <row r="3637" ht="15.75" customHeight="1"/>
    <row r="3638" ht="15.75" customHeight="1"/>
    <row r="3639" ht="15.75" customHeight="1"/>
    <row r="3640" ht="15.75" customHeight="1"/>
    <row r="3641" ht="15.75" customHeight="1"/>
    <row r="3642" ht="15.75" customHeight="1"/>
    <row r="3643" ht="15.75" customHeight="1"/>
    <row r="3644" ht="15.75" customHeight="1"/>
    <row r="3645" ht="15.75" customHeight="1"/>
    <row r="3646" ht="15.75" customHeight="1"/>
    <row r="3647" ht="15.75" customHeight="1"/>
    <row r="3648" ht="15.75" customHeight="1"/>
    <row r="3649" ht="15.75" customHeight="1"/>
    <row r="3650" ht="15.75" customHeight="1"/>
    <row r="3651" ht="15.75" customHeight="1"/>
    <row r="3652" ht="15.75" customHeight="1"/>
    <row r="3653" ht="15.75" customHeight="1"/>
    <row r="3654" ht="15.75" customHeight="1"/>
    <row r="3655" ht="15.75" customHeight="1"/>
    <row r="3656" ht="15.75" customHeight="1"/>
    <row r="3657" ht="15.75" customHeight="1"/>
    <row r="3658" ht="15.75" customHeight="1"/>
    <row r="3659" ht="15.75" customHeight="1"/>
    <row r="3660" ht="15.75" customHeight="1"/>
    <row r="3661" ht="15.75" customHeight="1"/>
    <row r="3662" ht="15.75" customHeight="1"/>
    <row r="3663" ht="15.75" customHeight="1"/>
    <row r="3664" ht="15.75" customHeight="1"/>
    <row r="3665" ht="15.75" customHeight="1"/>
    <row r="3666" ht="15.75" customHeight="1"/>
    <row r="3667" ht="15.75" customHeight="1"/>
    <row r="3668" ht="15.75" customHeight="1"/>
    <row r="3669" ht="15.75" customHeight="1"/>
    <row r="3670" ht="15.75" customHeight="1"/>
    <row r="3671" ht="15.75" customHeight="1"/>
    <row r="3672" ht="15.75" customHeight="1"/>
    <row r="3673" ht="15.75" customHeight="1"/>
    <row r="3674" ht="15.75" customHeight="1"/>
    <row r="3675" ht="15.75" customHeight="1"/>
    <row r="3676" ht="15.75" customHeight="1"/>
    <row r="3677" ht="15.75" customHeight="1"/>
    <row r="3678" ht="15.75" customHeight="1"/>
    <row r="3679" ht="15.75" customHeight="1"/>
    <row r="3680" ht="15.75" customHeight="1"/>
    <row r="3681" ht="15.75" customHeight="1"/>
    <row r="3682" ht="15.75" customHeight="1"/>
    <row r="3683" ht="15.75" customHeight="1"/>
    <row r="3684" ht="15.75" customHeight="1"/>
    <row r="3685" ht="15.75" customHeight="1"/>
    <row r="3686" ht="15.75" customHeight="1"/>
    <row r="3687" ht="15.75" customHeight="1"/>
    <row r="3688" ht="15.75" customHeight="1"/>
    <row r="3689" ht="15.75" customHeight="1"/>
    <row r="3690" ht="15.75" customHeight="1"/>
    <row r="3691" ht="15.75" customHeight="1"/>
    <row r="3692" ht="15.75" customHeight="1"/>
    <row r="3693" ht="15.75" customHeight="1"/>
    <row r="3694" ht="15.75" customHeight="1"/>
    <row r="3695" ht="15.75" customHeight="1"/>
    <row r="3696" ht="15.75" customHeight="1"/>
    <row r="3697" ht="15.75" customHeight="1"/>
    <row r="3698" ht="15.75" customHeight="1"/>
    <row r="3699" ht="15.75" customHeight="1"/>
    <row r="3700" ht="15.75" customHeight="1"/>
    <row r="3701" ht="15.75" customHeight="1"/>
    <row r="3702" ht="15.75" customHeight="1"/>
    <row r="3703" ht="15.75" customHeight="1"/>
    <row r="3704" ht="15.75" customHeight="1"/>
    <row r="3705" ht="15.75" customHeight="1"/>
    <row r="3706" ht="15.75" customHeight="1"/>
    <row r="3707" ht="15.75" customHeight="1"/>
    <row r="3708" ht="15.75" customHeight="1"/>
    <row r="3709" ht="15.75" customHeight="1"/>
    <row r="3710" ht="15.75" customHeight="1"/>
    <row r="3711" ht="15.75" customHeight="1"/>
    <row r="3712" ht="15.75" customHeight="1"/>
    <row r="3713" ht="15.75" customHeight="1"/>
    <row r="3714" ht="15.75" customHeight="1"/>
    <row r="3715" ht="15.75" customHeight="1"/>
    <row r="3716" ht="15.75" customHeight="1"/>
    <row r="3717" ht="15.75" customHeight="1"/>
    <row r="3718" ht="15.75" customHeight="1"/>
    <row r="3719" ht="15.75" customHeight="1"/>
    <row r="3720" ht="15.75" customHeight="1"/>
    <row r="3721" ht="15.75" customHeight="1"/>
    <row r="3722" ht="15.75" customHeight="1"/>
    <row r="3723" ht="15.75" customHeight="1"/>
    <row r="3724" ht="15.75" customHeight="1"/>
    <row r="3725" ht="15.75" customHeight="1"/>
    <row r="3726" ht="15.75" customHeight="1"/>
    <row r="3727" ht="15.75" customHeight="1"/>
    <row r="3728" ht="15.75" customHeight="1"/>
    <row r="3729" ht="15.75" customHeight="1"/>
    <row r="3730" ht="15.75" customHeight="1"/>
    <row r="3731" ht="15.75" customHeight="1"/>
    <row r="3732" ht="15.75" customHeight="1"/>
    <row r="3733" ht="15.75" customHeight="1"/>
    <row r="3734" ht="15.75" customHeight="1"/>
    <row r="3735" ht="15.75" customHeight="1"/>
    <row r="3736" ht="15.75" customHeight="1"/>
    <row r="3737" ht="15.75" customHeight="1"/>
    <row r="3738" ht="15.75" customHeight="1"/>
    <row r="3739" ht="15.75" customHeight="1"/>
    <row r="3740" ht="15.75" customHeight="1"/>
    <row r="3741" ht="15.75" customHeight="1"/>
    <row r="3742" ht="15.75" customHeight="1"/>
    <row r="3743" ht="15.75" customHeight="1"/>
    <row r="3744" ht="15.75" customHeight="1"/>
    <row r="3745" ht="15.75" customHeight="1"/>
    <row r="3746" ht="15.75" customHeight="1"/>
    <row r="3747" ht="15.75" customHeight="1"/>
    <row r="3748" ht="15.75" customHeight="1"/>
    <row r="3749" ht="15.75" customHeight="1"/>
    <row r="3750" ht="15.75" customHeight="1"/>
    <row r="3751" ht="15.75" customHeight="1"/>
    <row r="3752" ht="15.75" customHeight="1"/>
    <row r="3753" ht="15.75" customHeight="1"/>
    <row r="3754" ht="15.75" customHeight="1"/>
    <row r="3755" ht="15.75" customHeight="1"/>
    <row r="3756" ht="15.75" customHeight="1"/>
    <row r="3757" ht="15.75" customHeight="1"/>
    <row r="3758" ht="15.75" customHeight="1"/>
    <row r="3759" ht="15.75" customHeight="1"/>
    <row r="3760" ht="15.75" customHeight="1"/>
    <row r="3761" ht="15.75" customHeight="1"/>
    <row r="3762" ht="15.75" customHeight="1"/>
    <row r="3763" ht="15.75" customHeight="1"/>
    <row r="3764" ht="15.75" customHeight="1"/>
    <row r="3765" ht="15.75" customHeight="1"/>
    <row r="3766" ht="15.75" customHeight="1"/>
    <row r="3767" ht="15.75" customHeight="1"/>
    <row r="3768" ht="15.75" customHeight="1"/>
    <row r="3769" ht="15.75" customHeight="1"/>
    <row r="3770" ht="15.75" customHeight="1"/>
    <row r="3771" ht="15.75" customHeight="1"/>
    <row r="3772" ht="15.75" customHeight="1"/>
    <row r="3773" ht="15.75" customHeight="1"/>
    <row r="3774" ht="15.75" customHeight="1"/>
    <row r="3775" ht="15.75" customHeight="1"/>
    <row r="3776" ht="15.75" customHeight="1"/>
    <row r="3777" ht="15.75" customHeight="1"/>
    <row r="3778" ht="15.75" customHeight="1"/>
    <row r="3779" ht="15.75" customHeight="1"/>
    <row r="3780" ht="15.75" customHeight="1"/>
    <row r="3781" ht="15.75" customHeight="1"/>
    <row r="3782" ht="15.75" customHeight="1"/>
    <row r="3783" ht="15.75" customHeight="1"/>
    <row r="3784" ht="15.75" customHeight="1"/>
    <row r="3785" ht="15.75" customHeight="1"/>
    <row r="3786" ht="15.75" customHeight="1"/>
    <row r="3787" ht="15.75" customHeight="1"/>
    <row r="3788" ht="15.75" customHeight="1"/>
    <row r="3789" ht="15.75" customHeight="1"/>
    <row r="3790" ht="15.75" customHeight="1"/>
    <row r="3791" ht="15.75" customHeight="1"/>
    <row r="3792" ht="15.75" customHeight="1"/>
    <row r="3793" ht="15.75" customHeight="1"/>
    <row r="3794" ht="15.75" customHeight="1"/>
    <row r="3795" ht="15.75" customHeight="1"/>
    <row r="3796" ht="15.75" customHeight="1"/>
    <row r="3797" ht="15.75" customHeight="1"/>
    <row r="3798" ht="15.75" customHeight="1"/>
    <row r="3799" ht="15.75" customHeight="1"/>
    <row r="3800" ht="15.75" customHeight="1"/>
    <row r="3801" ht="15.75" customHeight="1"/>
    <row r="3802" ht="15.75" customHeight="1"/>
    <row r="3803" ht="15.75" customHeight="1"/>
    <row r="3804" ht="15.75" customHeight="1"/>
    <row r="3805" ht="15.75" customHeight="1"/>
    <row r="3806" ht="15.75" customHeight="1"/>
    <row r="3807" ht="15.75" customHeight="1"/>
    <row r="3808" ht="15.75" customHeight="1"/>
    <row r="3809" ht="15.75" customHeight="1"/>
    <row r="3810" ht="15.75" customHeight="1"/>
    <row r="3811" ht="15.75" customHeight="1"/>
    <row r="3812" ht="15.75" customHeight="1"/>
    <row r="3813" ht="15.75" customHeight="1"/>
    <row r="3814" ht="15.75" customHeight="1"/>
    <row r="3815" ht="15.75" customHeight="1"/>
    <row r="3816" ht="15.75" customHeight="1"/>
    <row r="3817" ht="15.75" customHeight="1"/>
    <row r="3818" ht="15.75" customHeight="1"/>
    <row r="3819" ht="15.75" customHeight="1"/>
    <row r="3820" ht="15.75" customHeight="1"/>
    <row r="3821" ht="15.75" customHeight="1"/>
    <row r="3822" ht="15.75" customHeight="1"/>
    <row r="3823" ht="15.75" customHeight="1"/>
    <row r="3824" ht="15.75" customHeight="1"/>
    <row r="3825" ht="15.75" customHeight="1"/>
    <row r="3826" ht="15.75" customHeight="1"/>
    <row r="3827" ht="15.75" customHeight="1"/>
    <row r="3828" ht="15.75" customHeight="1"/>
    <row r="3829" ht="15.75" customHeight="1"/>
    <row r="3830" ht="15.75" customHeight="1"/>
    <row r="3831" ht="15.75" customHeight="1"/>
    <row r="3832" ht="15.75" customHeight="1"/>
    <row r="3833" ht="15.75" customHeight="1"/>
    <row r="3834" ht="15.75" customHeight="1"/>
    <row r="3835" ht="15.75" customHeight="1"/>
    <row r="3836" ht="15.75" customHeight="1"/>
    <row r="3837" ht="15.75" customHeight="1"/>
    <row r="3838" ht="15.75" customHeight="1"/>
    <row r="3839" ht="15.75" customHeight="1"/>
    <row r="3840" ht="15.75" customHeight="1"/>
    <row r="3841" ht="15.75" customHeight="1"/>
    <row r="3842" ht="15.75" customHeight="1"/>
    <row r="3843" ht="15.75" customHeight="1"/>
    <row r="3844" ht="15.75" customHeight="1"/>
    <row r="3845" ht="15.75" customHeight="1"/>
    <row r="3846" ht="15.75" customHeight="1"/>
    <row r="3847" ht="15.75" customHeight="1"/>
    <row r="3848" ht="15.75" customHeight="1"/>
    <row r="3849" ht="15.75" customHeight="1"/>
    <row r="3850" ht="15.75" customHeight="1"/>
    <row r="3851" ht="15.75" customHeight="1"/>
    <row r="3852" ht="15.75" customHeight="1"/>
    <row r="3853" ht="15.75" customHeight="1"/>
    <row r="3854" ht="15.75" customHeight="1"/>
    <row r="3855" ht="15.75" customHeight="1"/>
    <row r="3856" ht="15.75" customHeight="1"/>
    <row r="3857" ht="15.75" customHeight="1"/>
    <row r="3858" ht="15.75" customHeight="1"/>
    <row r="3859" ht="15.75" customHeight="1"/>
    <row r="3860" ht="15.75" customHeight="1"/>
    <row r="3861" ht="15.75" customHeight="1"/>
    <row r="3862" ht="15.75" customHeight="1"/>
    <row r="3863" ht="15.75" customHeight="1"/>
    <row r="3864" ht="15.75" customHeight="1"/>
    <row r="3865" ht="15.75" customHeight="1"/>
    <row r="3866" ht="15.75" customHeight="1"/>
    <row r="3867" ht="15.75" customHeight="1"/>
    <row r="3868" ht="15.75" customHeight="1"/>
    <row r="3869" ht="15.75" customHeight="1"/>
    <row r="3870" ht="15.75" customHeight="1"/>
    <row r="3871" ht="15.75" customHeight="1"/>
    <row r="3872" ht="15.75" customHeight="1"/>
    <row r="3873" ht="15.75" customHeight="1"/>
    <row r="3874" ht="15.75" customHeight="1"/>
    <row r="3875" ht="15.75" customHeight="1"/>
    <row r="3876" ht="15.75" customHeight="1"/>
    <row r="3877" ht="15.75" customHeight="1"/>
    <row r="3878" ht="15.75" customHeight="1"/>
    <row r="3879" ht="15.75" customHeight="1"/>
    <row r="3880" ht="15.75" customHeight="1"/>
    <row r="3881" ht="15.75" customHeight="1"/>
    <row r="3882" ht="15.75" customHeight="1"/>
    <row r="3883" ht="15.75" customHeight="1"/>
    <row r="3884" ht="15.75" customHeight="1"/>
    <row r="3885" ht="15.75" customHeight="1"/>
    <row r="3886" ht="15.75" customHeight="1"/>
    <row r="3887" ht="15.75" customHeight="1"/>
    <row r="3888" ht="15.75" customHeight="1"/>
    <row r="3889" ht="15.75" customHeight="1"/>
    <row r="3890" ht="15.75" customHeight="1"/>
    <row r="3891" ht="15.75" customHeight="1"/>
    <row r="3892" ht="15.75" customHeight="1"/>
    <row r="3893" ht="15.75" customHeight="1"/>
    <row r="3894" ht="15.75" customHeight="1"/>
    <row r="3895" ht="15.75" customHeight="1"/>
    <row r="3896" ht="15.75" customHeight="1"/>
    <row r="3897" ht="15.75" customHeight="1"/>
    <row r="3898" ht="15.75" customHeight="1"/>
    <row r="3899" ht="15.75" customHeight="1"/>
    <row r="3900" ht="15.75" customHeight="1"/>
    <row r="3901" ht="15.75" customHeight="1"/>
    <row r="3902" ht="15.75" customHeight="1"/>
    <row r="3903" ht="15.75" customHeight="1"/>
    <row r="3904" ht="15.75" customHeight="1"/>
    <row r="3905" ht="15.75" customHeight="1"/>
    <row r="3906" ht="15.75" customHeight="1"/>
    <row r="3907" ht="15.75" customHeight="1"/>
    <row r="3908" ht="15.75" customHeight="1"/>
    <row r="3909" ht="15.75" customHeight="1"/>
    <row r="3910" ht="15.75" customHeight="1"/>
    <row r="3911" ht="15.75" customHeight="1"/>
    <row r="3912" ht="15.75" customHeight="1"/>
    <row r="3913" ht="15.75" customHeight="1"/>
    <row r="3914" ht="15.75" customHeight="1"/>
    <row r="3915" ht="15.75" customHeight="1"/>
    <row r="3916" ht="15.75" customHeight="1"/>
    <row r="3917" ht="15.75" customHeight="1"/>
    <row r="3918" ht="15.75" customHeight="1"/>
    <row r="3919" ht="15.75" customHeight="1"/>
    <row r="3920" ht="15.75" customHeight="1"/>
    <row r="3921" ht="15.75" customHeight="1"/>
    <row r="3922" ht="15.75" customHeight="1"/>
    <row r="3923" ht="15.75" customHeight="1"/>
    <row r="3924" ht="15.75" customHeight="1"/>
    <row r="3925" ht="15.75" customHeight="1"/>
    <row r="3926" ht="15.75" customHeight="1"/>
    <row r="3927" ht="15.75" customHeight="1"/>
    <row r="3928" ht="15.75" customHeight="1"/>
    <row r="3929" ht="15.75" customHeight="1"/>
    <row r="3930" ht="15.75" customHeight="1"/>
    <row r="3931" ht="15.75" customHeight="1"/>
    <row r="3932" ht="15.75" customHeight="1"/>
    <row r="3933" ht="15.75" customHeight="1"/>
    <row r="3934" ht="15.75" customHeight="1"/>
    <row r="3935" ht="15.75" customHeight="1"/>
    <row r="3936" ht="15.75" customHeight="1"/>
    <row r="3937" ht="15.75" customHeight="1"/>
    <row r="3938" ht="15.75" customHeight="1"/>
    <row r="3939" ht="15.75" customHeight="1"/>
    <row r="3940" ht="15.75" customHeight="1"/>
    <row r="3941" ht="15.75" customHeight="1"/>
    <row r="3942" ht="15.75" customHeight="1"/>
    <row r="3943" ht="15.75" customHeight="1"/>
    <row r="3944" ht="15.75" customHeight="1"/>
    <row r="3945" ht="15.75" customHeight="1"/>
    <row r="3946" ht="15.75" customHeight="1"/>
    <row r="3947" ht="15.75" customHeight="1"/>
    <row r="3948" ht="15.75" customHeight="1"/>
    <row r="3949" ht="15.75" customHeight="1"/>
    <row r="3950" ht="15.75" customHeight="1"/>
    <row r="3951" ht="15.75" customHeight="1"/>
    <row r="3952" ht="15.75" customHeight="1"/>
    <row r="3953" ht="15.75" customHeight="1"/>
    <row r="3954" ht="15.75" customHeight="1"/>
    <row r="3955" ht="15.75" customHeight="1"/>
    <row r="3956" ht="15.75" customHeight="1"/>
    <row r="3957" ht="15.75" customHeight="1"/>
    <row r="3958" ht="15.75" customHeight="1"/>
    <row r="3959" ht="15.75" customHeight="1"/>
    <row r="3960" ht="15.75" customHeight="1"/>
    <row r="3961" ht="15.75" customHeight="1"/>
    <row r="3962" ht="15.75" customHeight="1"/>
    <row r="3963" ht="15.75" customHeight="1"/>
    <row r="3964" ht="15.75" customHeight="1"/>
    <row r="3965" ht="15.75" customHeight="1"/>
    <row r="3966" ht="15.75" customHeight="1"/>
    <row r="3967" ht="15.75" customHeight="1"/>
    <row r="3968" ht="15.75" customHeight="1"/>
    <row r="3969" ht="15.75" customHeight="1"/>
    <row r="3970" ht="15.75" customHeight="1"/>
    <row r="3971" ht="15.75" customHeight="1"/>
    <row r="3972" ht="15.75" customHeight="1"/>
    <row r="3973" ht="15.75" customHeight="1"/>
    <row r="3974" ht="15.75" customHeight="1"/>
    <row r="3975" ht="15.75" customHeight="1"/>
    <row r="3976" ht="15.75" customHeight="1"/>
    <row r="3977" ht="15.75" customHeight="1"/>
    <row r="3978" ht="15.75" customHeight="1"/>
    <row r="3979" ht="15.75" customHeight="1"/>
    <row r="3980" ht="15.75" customHeight="1"/>
    <row r="3981" ht="15.75" customHeight="1"/>
    <row r="3982" ht="15.75" customHeight="1"/>
    <row r="3983" ht="15.75" customHeight="1"/>
    <row r="3984" ht="15.75" customHeight="1"/>
    <row r="3985" ht="15.75" customHeight="1"/>
    <row r="3986" ht="15.75" customHeight="1"/>
    <row r="3987" ht="15.75" customHeight="1"/>
    <row r="3988" ht="15.75" customHeight="1"/>
    <row r="3989" ht="15.75" customHeight="1"/>
    <row r="3990" ht="15.75" customHeight="1"/>
    <row r="3991" ht="15.75" customHeight="1"/>
    <row r="3992" ht="15.75" customHeight="1"/>
    <row r="3993" ht="15.75" customHeight="1"/>
    <row r="3994" ht="15.75" customHeight="1"/>
    <row r="3995" ht="15.75" customHeight="1"/>
    <row r="3996" ht="15.75" customHeight="1"/>
    <row r="3997" ht="15.75" customHeight="1"/>
    <row r="3998" ht="15.75" customHeight="1"/>
    <row r="3999" ht="15.75" customHeight="1"/>
    <row r="4000" ht="15.75" customHeight="1"/>
    <row r="4001" ht="15.75" customHeight="1"/>
    <row r="4002" ht="15.75" customHeight="1"/>
    <row r="4003" ht="15.75" customHeight="1"/>
    <row r="4004" ht="15.75" customHeight="1"/>
    <row r="4005" ht="15.75" customHeight="1"/>
    <row r="4006" ht="15.75" customHeight="1"/>
    <row r="4007" ht="15.75" customHeight="1"/>
    <row r="4008" ht="15.75" customHeight="1"/>
    <row r="4009" ht="15.75" customHeight="1"/>
    <row r="4010" ht="15.75" customHeight="1"/>
    <row r="4011" ht="15.75" customHeight="1"/>
    <row r="4012" ht="15.75" customHeight="1"/>
    <row r="4013" ht="15.75" customHeight="1"/>
    <row r="4014" ht="15.75" customHeight="1"/>
    <row r="4015" ht="15.75" customHeight="1"/>
    <row r="4016" ht="15.75" customHeight="1"/>
    <row r="4017" ht="15.75" customHeight="1"/>
    <row r="4018" ht="15.75" customHeight="1"/>
    <row r="4019" ht="15.75" customHeight="1"/>
    <row r="4020" ht="15.75" customHeight="1"/>
    <row r="4021" ht="15.75" customHeight="1"/>
    <row r="4022" ht="15.75" customHeight="1"/>
    <row r="4023" ht="15.75" customHeight="1"/>
    <row r="4024" ht="15.75" customHeight="1"/>
    <row r="4025" ht="15.75" customHeight="1"/>
    <row r="4026" ht="15.75" customHeight="1"/>
    <row r="4027" ht="15.75" customHeight="1"/>
    <row r="4028" ht="15.75" customHeight="1"/>
    <row r="4029" ht="15.75" customHeight="1"/>
    <row r="4030" ht="15.75" customHeight="1"/>
    <row r="4031" ht="15.75" customHeight="1"/>
    <row r="4032" ht="15.75" customHeight="1"/>
    <row r="4033" ht="15.75" customHeight="1"/>
    <row r="4034" ht="15.75" customHeight="1"/>
    <row r="4035" ht="15.75" customHeight="1"/>
    <row r="4036" ht="15.75" customHeight="1"/>
    <row r="4037" ht="15.75" customHeight="1"/>
    <row r="4038" ht="15.75" customHeight="1"/>
    <row r="4039" ht="15.75" customHeight="1"/>
    <row r="4040" ht="15.75" customHeight="1"/>
    <row r="4041" ht="15.75" customHeight="1"/>
    <row r="4042" ht="15.75" customHeight="1"/>
    <row r="4043" ht="15.75" customHeight="1"/>
    <row r="4044" ht="15.75" customHeight="1"/>
    <row r="4045" ht="15.75" customHeight="1"/>
    <row r="4046" ht="15.75" customHeight="1"/>
    <row r="4047" ht="15.75" customHeight="1"/>
    <row r="4048" ht="15.75" customHeight="1"/>
    <row r="4049" ht="15.75" customHeight="1"/>
    <row r="4050" ht="15.75" customHeight="1"/>
    <row r="4051" ht="15.75" customHeight="1"/>
    <row r="4052" ht="15.75" customHeight="1"/>
    <row r="4053" ht="15.75" customHeight="1"/>
    <row r="4054" ht="15.75" customHeight="1"/>
    <row r="4055" ht="15.75" customHeight="1"/>
    <row r="4056" ht="15.75" customHeight="1"/>
    <row r="4057" ht="15.75" customHeight="1"/>
    <row r="4058" ht="15.75" customHeight="1"/>
    <row r="4059" ht="15.75" customHeight="1"/>
    <row r="4060" ht="15.75" customHeight="1"/>
    <row r="4061" ht="15.75" customHeight="1"/>
    <row r="4062" ht="15.75" customHeight="1"/>
    <row r="4063" ht="15.75" customHeight="1"/>
    <row r="4064" ht="15.75" customHeight="1"/>
    <row r="4065" ht="15.75" customHeight="1"/>
    <row r="4066" ht="15.75" customHeight="1"/>
    <row r="4067" ht="15.75" customHeight="1"/>
    <row r="4068" ht="15.75" customHeight="1"/>
    <row r="4069" ht="15.75" customHeight="1"/>
    <row r="4070" ht="15.75" customHeight="1"/>
    <row r="4071" ht="15.75" customHeight="1"/>
    <row r="4072" ht="15.75" customHeight="1"/>
    <row r="4073" ht="15.75" customHeight="1"/>
    <row r="4074" ht="15.75" customHeight="1"/>
    <row r="4075" ht="15.75" customHeight="1"/>
    <row r="4076" ht="15.75" customHeight="1"/>
    <row r="4077" ht="15.75" customHeight="1"/>
    <row r="4078" ht="15.75" customHeight="1"/>
    <row r="4079" ht="15.75" customHeight="1"/>
    <row r="4080" ht="15.75" customHeight="1"/>
    <row r="4081" ht="15.75" customHeight="1"/>
    <row r="4082" ht="15.75" customHeight="1"/>
    <row r="4083" ht="15.75" customHeight="1"/>
    <row r="4084" ht="15.75" customHeight="1"/>
    <row r="4085" ht="15.75" customHeight="1"/>
    <row r="4086" ht="15.75" customHeight="1"/>
    <row r="4087" ht="15.75" customHeight="1"/>
    <row r="4088" ht="15.75" customHeight="1"/>
    <row r="4089" ht="15.75" customHeight="1"/>
    <row r="4090" ht="15.75" customHeight="1"/>
    <row r="4091" ht="15.75" customHeight="1"/>
    <row r="4092" ht="15.75" customHeight="1"/>
    <row r="4093" ht="15.75" customHeight="1"/>
    <row r="4094" ht="15.75" customHeight="1"/>
    <row r="4095" ht="15.75" customHeight="1"/>
    <row r="4096" ht="15.75" customHeight="1"/>
    <row r="4097" ht="15.75" customHeight="1"/>
    <row r="4098" ht="15.75" customHeight="1"/>
    <row r="4099" ht="15.75" customHeight="1"/>
    <row r="4100" ht="15.75" customHeight="1"/>
    <row r="4101" ht="15.75" customHeight="1"/>
    <row r="4102" ht="15.75" customHeight="1"/>
    <row r="4103" ht="15.75" customHeight="1"/>
    <row r="4104" ht="15.75" customHeight="1"/>
    <row r="4105" ht="15.75" customHeight="1"/>
    <row r="4106" ht="15.75" customHeight="1"/>
    <row r="4107" ht="15.75" customHeight="1"/>
    <row r="4108" ht="15.75" customHeight="1"/>
    <row r="4109" ht="15.75" customHeight="1"/>
    <row r="4110" ht="15.75" customHeight="1"/>
    <row r="4111" ht="15.75" customHeight="1"/>
    <row r="4112" ht="15.75" customHeight="1"/>
    <row r="4113" ht="15.75" customHeight="1"/>
    <row r="4114" ht="15.75" customHeight="1"/>
    <row r="4115" ht="15.75" customHeight="1"/>
    <row r="4116" ht="15.75" customHeight="1"/>
    <row r="4117" ht="15.75" customHeight="1"/>
    <row r="4118" ht="15.75" customHeight="1"/>
    <row r="4119" ht="15.75" customHeight="1"/>
    <row r="4120" ht="15.75" customHeight="1"/>
    <row r="4121" ht="15.75" customHeight="1"/>
    <row r="4122" ht="15.75" customHeight="1"/>
    <row r="4123" ht="15.75" customHeight="1"/>
    <row r="4124" ht="15.75" customHeight="1"/>
    <row r="4125" ht="15.75" customHeight="1"/>
    <row r="4126" ht="15.75" customHeight="1"/>
    <row r="4127" ht="15.75" customHeight="1"/>
    <row r="4128" ht="15.75" customHeight="1"/>
    <row r="4129" ht="15.75" customHeight="1"/>
    <row r="4130" ht="15.75" customHeight="1"/>
    <row r="4131" ht="15.75" customHeight="1"/>
    <row r="4132" ht="15.75" customHeight="1"/>
    <row r="4133" ht="15.75" customHeight="1"/>
    <row r="4134" ht="15.75" customHeight="1"/>
    <row r="4135" ht="15.75" customHeight="1"/>
    <row r="4136" ht="15.75" customHeight="1"/>
    <row r="4137" ht="15.75" customHeight="1"/>
    <row r="4138" ht="15.75" customHeight="1"/>
    <row r="4139" ht="15.75" customHeight="1"/>
    <row r="4140" ht="15.75" customHeight="1"/>
    <row r="4141" ht="15.75" customHeight="1"/>
    <row r="4142" ht="15.75" customHeight="1"/>
    <row r="4143" ht="15.75" customHeight="1"/>
    <row r="4144" ht="15.75" customHeight="1"/>
    <row r="4145" ht="15.75" customHeight="1"/>
    <row r="4146" ht="15.75" customHeight="1"/>
    <row r="4147" ht="15.75" customHeight="1"/>
    <row r="4148" ht="15.75" customHeight="1"/>
    <row r="4149" ht="15.75" customHeight="1"/>
    <row r="4150" ht="15.75" customHeight="1"/>
    <row r="4151" ht="15.75" customHeight="1"/>
    <row r="4152" ht="15.75" customHeight="1"/>
    <row r="4153" ht="15.75" customHeight="1"/>
    <row r="4154" ht="15.75" customHeight="1"/>
    <row r="4155" ht="15.75" customHeight="1"/>
    <row r="4156" ht="15.75" customHeight="1"/>
    <row r="4157" ht="15.75" customHeight="1"/>
    <row r="4158" ht="15.75" customHeight="1"/>
    <row r="4159" ht="15.75" customHeight="1"/>
    <row r="4160" ht="15.75" customHeight="1"/>
    <row r="4161" ht="15.75" customHeight="1"/>
    <row r="4162" ht="15.75" customHeight="1"/>
    <row r="4163" ht="15.75" customHeight="1"/>
    <row r="4164" ht="15.75" customHeight="1"/>
    <row r="4165" ht="15.75" customHeight="1"/>
    <row r="4166" ht="15.75" customHeight="1"/>
    <row r="4167" ht="15.75" customHeight="1"/>
    <row r="4168" ht="15.75" customHeight="1"/>
    <row r="4169" ht="15.75" customHeight="1"/>
    <row r="4170" ht="15.75" customHeight="1"/>
    <row r="4171" ht="15.75" customHeight="1"/>
    <row r="4172" ht="15.75" customHeight="1"/>
    <row r="4173" ht="15.75" customHeight="1"/>
    <row r="4174" ht="15.75" customHeight="1"/>
    <row r="4175" ht="15.75" customHeight="1"/>
    <row r="4176" ht="15.75" customHeight="1"/>
    <row r="4177" ht="15.75" customHeight="1"/>
    <row r="4178" ht="15.75" customHeight="1"/>
    <row r="4179" ht="15.75" customHeight="1"/>
    <row r="4180" ht="15.75" customHeight="1"/>
    <row r="4181" ht="15.75" customHeight="1"/>
    <row r="4182" ht="15.75" customHeight="1"/>
    <row r="4183" ht="15.75" customHeight="1"/>
    <row r="4184" ht="15.75" customHeight="1"/>
    <row r="4185" ht="15.75" customHeight="1"/>
    <row r="4186" ht="15.75" customHeight="1"/>
    <row r="4187" ht="15.75" customHeight="1"/>
    <row r="4188" ht="15.75" customHeight="1"/>
    <row r="4189" ht="15.75" customHeight="1"/>
    <row r="4190" ht="15.75" customHeight="1"/>
    <row r="4191" ht="15.75" customHeight="1"/>
    <row r="4192" ht="15.75" customHeight="1"/>
    <row r="4193" ht="15.75" customHeight="1"/>
    <row r="4194" ht="15.75" customHeight="1"/>
    <row r="4195" ht="15.75" customHeight="1"/>
    <row r="4196" ht="15.75" customHeight="1"/>
    <row r="4197" ht="15.75" customHeight="1"/>
    <row r="4198" ht="15.75" customHeight="1"/>
    <row r="4199" ht="15.75" customHeight="1"/>
    <row r="4200" ht="15.75" customHeight="1"/>
    <row r="4201" ht="15.75" customHeight="1"/>
    <row r="4202" ht="15.75" customHeight="1"/>
    <row r="4203" ht="15.75" customHeight="1"/>
    <row r="4204" ht="15.75" customHeight="1"/>
    <row r="4205" ht="15.75" customHeight="1"/>
    <row r="4206" ht="15.75" customHeight="1"/>
    <row r="4207" ht="15.75" customHeight="1"/>
    <row r="4208" ht="15.75" customHeight="1"/>
    <row r="4209" ht="15.75" customHeight="1"/>
    <row r="4210" ht="15.75" customHeight="1"/>
    <row r="4211" ht="15.75" customHeight="1"/>
    <row r="4212" ht="15.75" customHeight="1"/>
    <row r="4213" ht="15.75" customHeight="1"/>
    <row r="4214" ht="15.75" customHeight="1"/>
    <row r="4215" ht="15.75" customHeight="1"/>
    <row r="4216" ht="15.75" customHeight="1"/>
    <row r="4217" ht="15.75" customHeight="1"/>
    <row r="4218" ht="15.75" customHeight="1"/>
    <row r="4219" ht="15.75" customHeight="1"/>
    <row r="4220" ht="15.75" customHeight="1"/>
    <row r="4221" ht="15.75" customHeight="1"/>
    <row r="4222" ht="15.75" customHeight="1"/>
    <row r="4223" ht="15.75" customHeight="1"/>
    <row r="4224" ht="15.75" customHeight="1"/>
    <row r="4225" ht="15.75" customHeight="1"/>
    <row r="4226" ht="15.75" customHeight="1"/>
    <row r="4227" ht="15.75" customHeight="1"/>
    <row r="4228" ht="15.75" customHeight="1"/>
    <row r="4229" ht="15.75" customHeight="1"/>
    <row r="4230" ht="15.75" customHeight="1"/>
    <row r="4231" ht="15.75" customHeight="1"/>
    <row r="4232" ht="15.75" customHeight="1"/>
    <row r="4233" ht="15.75" customHeight="1"/>
    <row r="4234" ht="15.75" customHeight="1"/>
    <row r="4235" ht="15.75" customHeight="1"/>
    <row r="4236" ht="15.75" customHeight="1"/>
    <row r="4237" ht="15.75" customHeight="1"/>
    <row r="4238" ht="15.75" customHeight="1"/>
    <row r="4239" ht="15.75" customHeight="1"/>
    <row r="4240" ht="15.75" customHeight="1"/>
    <row r="4241" ht="15.75" customHeight="1"/>
    <row r="4242" ht="15.75" customHeight="1"/>
    <row r="4243" ht="15.75" customHeight="1"/>
    <row r="4244" ht="15.75" customHeight="1"/>
    <row r="4245" ht="15.75" customHeight="1"/>
    <row r="4246" ht="15.75" customHeight="1"/>
    <row r="4247" ht="15.75" customHeight="1"/>
    <row r="4248" ht="15.75" customHeight="1"/>
    <row r="4249" ht="15.75" customHeight="1"/>
    <row r="4250" ht="15.75" customHeight="1"/>
    <row r="4251" ht="15.75" customHeight="1"/>
    <row r="4252" ht="15.75" customHeight="1"/>
    <row r="4253" ht="15.75" customHeight="1"/>
    <row r="4254" ht="15.75" customHeight="1"/>
    <row r="4255" ht="15.75" customHeight="1"/>
    <row r="4256" ht="15.75" customHeight="1"/>
    <row r="4257" ht="15.75" customHeight="1"/>
    <row r="4258" ht="15.75" customHeight="1"/>
    <row r="4259" ht="15.75" customHeight="1"/>
    <row r="4260" ht="15.75" customHeight="1"/>
    <row r="4261" ht="15.75" customHeight="1"/>
    <row r="4262" ht="15.75" customHeight="1"/>
    <row r="4263" ht="15.75" customHeight="1"/>
    <row r="4264" ht="15.75" customHeight="1"/>
    <row r="4265" ht="15.75" customHeight="1"/>
    <row r="4266" ht="15.75" customHeight="1"/>
    <row r="4267" ht="15.75" customHeight="1"/>
    <row r="4268" ht="15.75" customHeight="1"/>
    <row r="4269" ht="15.75" customHeight="1"/>
    <row r="4270" ht="15.75" customHeight="1"/>
    <row r="4271" ht="15.75" customHeight="1"/>
    <row r="4272" ht="15.75" customHeight="1"/>
    <row r="4273" ht="15.75" customHeight="1"/>
    <row r="4274" ht="15.75" customHeight="1"/>
    <row r="4275" ht="15.75" customHeight="1"/>
    <row r="4276" ht="15.75" customHeight="1"/>
    <row r="4277" ht="15.75" customHeight="1"/>
    <row r="4278" ht="15.75" customHeight="1"/>
    <row r="4279" ht="15.75" customHeight="1"/>
    <row r="4280" ht="15.75" customHeight="1"/>
    <row r="4281" ht="15.75" customHeight="1"/>
    <row r="4282" ht="15.75" customHeight="1"/>
    <row r="4283" ht="15.75" customHeight="1"/>
    <row r="4284" ht="15.75" customHeight="1"/>
    <row r="4285" ht="15.75" customHeight="1"/>
    <row r="4286" ht="15.75" customHeight="1"/>
    <row r="4287" ht="15.75" customHeight="1"/>
    <row r="4288" ht="15.75" customHeight="1"/>
    <row r="4289" ht="15.75" customHeight="1"/>
    <row r="4290" ht="15.75" customHeight="1"/>
    <row r="4291" ht="15.75" customHeight="1"/>
    <row r="4292" ht="15.75" customHeight="1"/>
    <row r="4293" ht="15.75" customHeight="1"/>
    <row r="4294" ht="15.75" customHeight="1"/>
    <row r="4295" ht="15.75" customHeight="1"/>
    <row r="4296" ht="15.75" customHeight="1"/>
    <row r="4297" ht="15.75" customHeight="1"/>
    <row r="4298" ht="15.75" customHeight="1"/>
    <row r="4299" ht="15.75" customHeight="1"/>
    <row r="4300" ht="15.75" customHeight="1"/>
    <row r="4301" ht="15.75" customHeight="1"/>
    <row r="4302" ht="15.75" customHeight="1"/>
    <row r="4303" ht="15.75" customHeight="1"/>
    <row r="4304" ht="15.75" customHeight="1"/>
    <row r="4305" ht="15.75" customHeight="1"/>
    <row r="4306" ht="15.75" customHeight="1"/>
    <row r="4307" ht="15.75" customHeight="1"/>
    <row r="4308" ht="15.75" customHeight="1"/>
    <row r="4309" ht="15.75" customHeight="1"/>
    <row r="4310" ht="15.75" customHeight="1"/>
    <row r="4311" ht="15.75" customHeight="1"/>
    <row r="4312" ht="15.75" customHeight="1"/>
    <row r="4313" ht="15.75" customHeight="1"/>
    <row r="4314" ht="15.75" customHeight="1"/>
    <row r="4315" ht="15.75" customHeight="1"/>
    <row r="4316" ht="15.75" customHeight="1"/>
    <row r="4317" ht="15.75" customHeight="1"/>
    <row r="4318" ht="15.75" customHeight="1"/>
    <row r="4319" ht="15.75" customHeight="1"/>
    <row r="4320" ht="15.75" customHeight="1"/>
    <row r="4321" ht="15.75" customHeight="1"/>
    <row r="4322" ht="15.75" customHeight="1"/>
    <row r="4323" ht="15.75" customHeight="1"/>
    <row r="4324" ht="15.75" customHeight="1"/>
    <row r="4325" ht="15.75" customHeight="1"/>
    <row r="4326" ht="15.75" customHeight="1"/>
    <row r="4327" ht="15.75" customHeight="1"/>
    <row r="4328" ht="15.75" customHeight="1"/>
    <row r="4329" ht="15.75" customHeight="1"/>
    <row r="4330" ht="15.75" customHeight="1"/>
    <row r="4331" ht="15.75" customHeight="1"/>
    <row r="4332" ht="15.75" customHeight="1"/>
    <row r="4333" ht="15.75" customHeight="1"/>
    <row r="4334" ht="15.75" customHeight="1"/>
    <row r="4335" ht="15.75" customHeight="1"/>
    <row r="4336" ht="15.75" customHeight="1"/>
    <row r="4337" ht="15.75" customHeight="1"/>
    <row r="4338" ht="15.75" customHeight="1"/>
    <row r="4339" ht="15.75" customHeight="1"/>
    <row r="4340" ht="15.75" customHeight="1"/>
    <row r="4341" ht="15.75" customHeight="1"/>
    <row r="4342" ht="15.75" customHeight="1"/>
    <row r="4343" ht="15.75" customHeight="1"/>
    <row r="4344" ht="15.75" customHeight="1"/>
    <row r="4345" ht="15.75" customHeight="1"/>
    <row r="4346" ht="15.75" customHeight="1"/>
    <row r="4347" ht="15.75" customHeight="1"/>
    <row r="4348" ht="15.75" customHeight="1"/>
    <row r="4349" ht="15.75" customHeight="1"/>
    <row r="4350" ht="15.75" customHeight="1"/>
    <row r="4351" ht="15.75" customHeight="1"/>
    <row r="4352" ht="15.75" customHeight="1"/>
    <row r="4353" ht="15.75" customHeight="1"/>
    <row r="4354" ht="15.75" customHeight="1"/>
    <row r="4355" ht="15.75" customHeight="1"/>
    <row r="4356" ht="15.75" customHeight="1"/>
    <row r="4357" ht="15.75" customHeight="1"/>
    <row r="4358" ht="15.75" customHeight="1"/>
    <row r="4359" ht="15.75" customHeight="1"/>
    <row r="4360" ht="15.75" customHeight="1"/>
    <row r="4361" ht="15.75" customHeight="1"/>
    <row r="4362" ht="15.75" customHeight="1"/>
    <row r="4363" ht="15.75" customHeight="1"/>
    <row r="4364" ht="15.75" customHeight="1"/>
    <row r="4365" ht="15.75" customHeight="1"/>
    <row r="4366" ht="15.75" customHeight="1"/>
    <row r="4367" ht="15.75" customHeight="1"/>
    <row r="4368" ht="15.75" customHeight="1"/>
    <row r="4369" ht="15.75" customHeight="1"/>
    <row r="4370" ht="15.75" customHeight="1"/>
    <row r="4371" ht="15.75" customHeight="1"/>
    <row r="4372" ht="15.75" customHeight="1"/>
    <row r="4373" ht="15.75" customHeight="1"/>
    <row r="4374" ht="15.75" customHeight="1"/>
    <row r="4375" ht="15.75" customHeight="1"/>
    <row r="4376" ht="15.75" customHeight="1"/>
    <row r="4377" ht="15.75" customHeight="1"/>
    <row r="4378" ht="15.75" customHeight="1"/>
    <row r="4379" ht="15.75" customHeight="1"/>
    <row r="4380" ht="15.75" customHeight="1"/>
    <row r="4381" ht="15.75" customHeight="1"/>
    <row r="4382" ht="15.75" customHeight="1"/>
    <row r="4383" ht="15.75" customHeight="1"/>
    <row r="4384" ht="15.75" customHeight="1"/>
    <row r="4385" ht="15.75" customHeight="1"/>
    <row r="4386" ht="15.75" customHeight="1"/>
    <row r="4387" ht="15.75" customHeight="1"/>
    <row r="4388" ht="15.75" customHeight="1"/>
    <row r="4389" ht="15.75" customHeight="1"/>
    <row r="4390" ht="15.75" customHeight="1"/>
    <row r="4391" ht="15.75" customHeight="1"/>
    <row r="4392" ht="15.75" customHeight="1"/>
    <row r="4393" ht="15.75" customHeight="1"/>
    <row r="4394" ht="15.75" customHeight="1"/>
    <row r="4395" ht="15.75" customHeight="1"/>
    <row r="4396" ht="15.75" customHeight="1"/>
    <row r="4397" ht="15.75" customHeight="1"/>
    <row r="4398" ht="15.75" customHeight="1"/>
    <row r="4399" ht="15.75" customHeight="1"/>
    <row r="4400" ht="15.75" customHeight="1"/>
    <row r="4401" ht="15.75" customHeight="1"/>
    <row r="4402" ht="15.75" customHeight="1"/>
    <row r="4403" ht="15.75" customHeight="1"/>
    <row r="4404" ht="15.75" customHeight="1"/>
    <row r="4405" ht="15.75" customHeight="1"/>
    <row r="4406" ht="15.75" customHeight="1"/>
    <row r="4407" ht="15.75" customHeight="1"/>
    <row r="4408" ht="15.75" customHeight="1"/>
    <row r="4409" ht="15.75" customHeight="1"/>
    <row r="4410" ht="15.75" customHeight="1"/>
    <row r="4411" ht="15.75" customHeight="1"/>
    <row r="4412" ht="15.75" customHeight="1"/>
    <row r="4413" ht="15.75" customHeight="1"/>
    <row r="4414" ht="15.75" customHeight="1"/>
    <row r="4415" ht="15.75" customHeight="1"/>
    <row r="4416" ht="15.75" customHeight="1"/>
    <row r="4417" ht="15.75" customHeight="1"/>
    <row r="4418" ht="15.75" customHeight="1"/>
    <row r="4419" ht="15.75" customHeight="1"/>
    <row r="4420" ht="15.75" customHeight="1"/>
    <row r="4421" ht="15.75" customHeight="1"/>
    <row r="4422" ht="15.75" customHeight="1"/>
    <row r="4423" ht="15.75" customHeight="1"/>
    <row r="4424" ht="15.75" customHeight="1"/>
    <row r="4425" ht="15.75" customHeight="1"/>
    <row r="4426" ht="15.75" customHeight="1"/>
    <row r="4427" ht="15.75" customHeight="1"/>
    <row r="4428" ht="15.75" customHeight="1"/>
    <row r="4429" ht="15.75" customHeight="1"/>
    <row r="4430" ht="15.75" customHeight="1"/>
    <row r="4431" ht="15.75" customHeight="1"/>
    <row r="4432" ht="15.75" customHeight="1"/>
    <row r="4433" ht="15.75" customHeight="1"/>
    <row r="4434" ht="15.75" customHeight="1"/>
    <row r="4435" ht="15.75" customHeight="1"/>
    <row r="4436" ht="15.75" customHeight="1"/>
    <row r="4437" ht="15.75" customHeight="1"/>
    <row r="4438" ht="15.75" customHeight="1"/>
    <row r="4439" ht="15.75" customHeight="1"/>
    <row r="4440" ht="15.75" customHeight="1"/>
    <row r="4441" ht="15.75" customHeight="1"/>
    <row r="4442" ht="15.75" customHeight="1"/>
    <row r="4443" ht="15.75" customHeight="1"/>
    <row r="4444" ht="15.75" customHeight="1"/>
    <row r="4445" ht="15.75" customHeight="1"/>
    <row r="4446" ht="15.75" customHeight="1"/>
    <row r="4447" ht="15.75" customHeight="1"/>
    <row r="4448" ht="15.75" customHeight="1"/>
    <row r="4449" ht="15.75" customHeight="1"/>
    <row r="4450" ht="15.75" customHeight="1"/>
    <row r="4451" ht="15.75" customHeight="1"/>
    <row r="4452" ht="15.75" customHeight="1"/>
    <row r="4453" ht="15.75" customHeight="1"/>
    <row r="4454" ht="15.75" customHeight="1"/>
    <row r="4455" ht="15.75" customHeight="1"/>
    <row r="4456" ht="15.75" customHeight="1"/>
    <row r="4457" ht="15.75" customHeight="1"/>
    <row r="4458" ht="15.75" customHeight="1"/>
    <row r="4459" ht="15.75" customHeight="1"/>
    <row r="4460" ht="15.75" customHeight="1"/>
    <row r="4461" ht="15.75" customHeight="1"/>
    <row r="4462" ht="15.75" customHeight="1"/>
    <row r="4463" ht="15.75" customHeight="1"/>
    <row r="4464" ht="15.75" customHeight="1"/>
    <row r="4465" ht="15.75" customHeight="1"/>
    <row r="4466" ht="15.75" customHeight="1"/>
    <row r="4467" ht="15.75" customHeight="1"/>
    <row r="4468" ht="15.75" customHeight="1"/>
    <row r="4469" ht="15.75" customHeight="1"/>
    <row r="4470" ht="15.75" customHeight="1"/>
    <row r="4471" ht="15.75" customHeight="1"/>
    <row r="4472" ht="15.75" customHeight="1"/>
    <row r="4473" ht="15.75" customHeight="1"/>
    <row r="4474" ht="15.75" customHeight="1"/>
    <row r="4475" ht="15.75" customHeight="1"/>
    <row r="4476" ht="15.75" customHeight="1"/>
    <row r="4477" ht="15.75" customHeight="1"/>
    <row r="4478" ht="15.75" customHeight="1"/>
    <row r="4479" ht="15.75" customHeight="1"/>
    <row r="4480" ht="15.75" customHeight="1"/>
    <row r="4481" ht="15.75" customHeight="1"/>
    <row r="4482" ht="15.75" customHeight="1"/>
    <row r="4483" ht="15.75" customHeight="1"/>
    <row r="4484" ht="15.75" customHeight="1"/>
    <row r="4485" ht="15.75" customHeight="1"/>
    <row r="4486" ht="15.75" customHeight="1"/>
    <row r="4487" ht="15.75" customHeight="1"/>
    <row r="4488" ht="15.75" customHeight="1"/>
    <row r="4489" ht="15.75" customHeight="1"/>
    <row r="4490" ht="15.75" customHeight="1"/>
    <row r="4491" ht="15.75" customHeight="1"/>
    <row r="4492" ht="15.75" customHeight="1"/>
    <row r="4493" ht="15.75" customHeight="1"/>
    <row r="4494" ht="15.75" customHeight="1"/>
    <row r="4495" ht="15.75" customHeight="1"/>
    <row r="4496" ht="15.75" customHeight="1"/>
    <row r="4497" ht="15.75" customHeight="1"/>
    <row r="4498" ht="15.75" customHeight="1"/>
    <row r="4499" ht="15.75" customHeight="1"/>
    <row r="4500" ht="15.75" customHeight="1"/>
    <row r="4501" ht="15.75" customHeight="1"/>
    <row r="4502" ht="15.75" customHeight="1"/>
    <row r="4503" ht="15.75" customHeight="1"/>
    <row r="4504" ht="15.75" customHeight="1"/>
    <row r="4505" ht="15.75" customHeight="1"/>
    <row r="4506" ht="15.75" customHeight="1"/>
    <row r="4507" ht="15.75" customHeight="1"/>
    <row r="4508" ht="15.75" customHeight="1"/>
    <row r="4509" ht="15.75" customHeight="1"/>
    <row r="4510" ht="15.75" customHeight="1"/>
    <row r="4511" ht="15.75" customHeight="1"/>
    <row r="4512" ht="15.75" customHeight="1"/>
    <row r="4513" ht="15.75" customHeight="1"/>
    <row r="4514" ht="15.75" customHeight="1"/>
    <row r="4515" ht="15.75" customHeight="1"/>
    <row r="4516" ht="15.75" customHeight="1"/>
    <row r="4517" ht="15.75" customHeight="1"/>
    <row r="4518" ht="15.75" customHeight="1"/>
    <row r="4519" ht="15.75" customHeight="1"/>
    <row r="4520" ht="15.75" customHeight="1"/>
    <row r="4521" ht="15.75" customHeight="1"/>
    <row r="4522" ht="15.75" customHeight="1"/>
    <row r="4523" ht="15.75" customHeight="1"/>
    <row r="4524" ht="15.75" customHeight="1"/>
    <row r="4525" ht="15.75" customHeight="1"/>
    <row r="4526" ht="15.75" customHeight="1"/>
    <row r="4527" ht="15.75" customHeight="1"/>
    <row r="4528" ht="15.75" customHeight="1"/>
    <row r="4529" ht="15.75" customHeight="1"/>
    <row r="4530" ht="15.75" customHeight="1"/>
    <row r="4531" ht="15.75" customHeight="1"/>
    <row r="4532" ht="15.75" customHeight="1"/>
    <row r="4533" ht="15.75" customHeight="1"/>
    <row r="4534" ht="15.75" customHeight="1"/>
    <row r="4535" ht="15.75" customHeight="1"/>
    <row r="4536" ht="15.75" customHeight="1"/>
    <row r="4537" ht="15.75" customHeight="1"/>
    <row r="4538" ht="15.75" customHeight="1"/>
    <row r="4539" ht="15.75" customHeight="1"/>
    <row r="4540" ht="15.75" customHeight="1"/>
    <row r="4541" ht="15.75" customHeight="1"/>
    <row r="4542" ht="15.75" customHeight="1"/>
    <row r="4543" ht="15.75" customHeight="1"/>
    <row r="4544" ht="15.75" customHeight="1"/>
    <row r="4545" ht="15.75" customHeight="1"/>
    <row r="4546" ht="15.75" customHeight="1"/>
    <row r="4547" ht="15.75" customHeight="1"/>
    <row r="4548" ht="15.75" customHeight="1"/>
    <row r="4549" ht="15.75" customHeight="1"/>
    <row r="4550" ht="15.75" customHeight="1"/>
    <row r="4551" ht="15.75" customHeight="1"/>
    <row r="4552" ht="15.75" customHeight="1"/>
    <row r="4553" ht="15.75" customHeight="1"/>
    <row r="4554" ht="15.75" customHeight="1"/>
    <row r="4555" ht="15.75" customHeight="1"/>
    <row r="4556" ht="15.75" customHeight="1"/>
    <row r="4557" ht="15.75" customHeight="1"/>
    <row r="4558" ht="15.75" customHeight="1"/>
    <row r="4559" ht="15.75" customHeight="1"/>
    <row r="4560" ht="15.75" customHeight="1"/>
    <row r="4561" ht="15.75" customHeight="1"/>
    <row r="4562" ht="15.75" customHeight="1"/>
    <row r="4563" ht="15.75" customHeight="1"/>
    <row r="4564" ht="15.75" customHeight="1"/>
    <row r="4565" ht="15.75" customHeight="1"/>
    <row r="4566" ht="15.75" customHeight="1"/>
    <row r="4567" ht="15.75" customHeight="1"/>
    <row r="4568" ht="15.75" customHeight="1"/>
    <row r="4569" ht="15.75" customHeight="1"/>
    <row r="4570" ht="15.75" customHeight="1"/>
    <row r="4571" ht="15.75" customHeight="1"/>
    <row r="4572" ht="15.75" customHeight="1"/>
    <row r="4573" ht="15.75" customHeight="1"/>
    <row r="4574" ht="15.75" customHeight="1"/>
    <row r="4575" ht="15.75" customHeight="1"/>
    <row r="4576" ht="15.75" customHeight="1"/>
    <row r="4577" ht="15.75" customHeight="1"/>
    <row r="4578" ht="15.75" customHeight="1"/>
    <row r="4579" ht="15.75" customHeight="1"/>
    <row r="4580" ht="15.75" customHeight="1"/>
    <row r="4581" ht="15.75" customHeight="1"/>
    <row r="4582" ht="15.75" customHeight="1"/>
    <row r="4583" ht="15.75" customHeight="1"/>
    <row r="4584" ht="15.75" customHeight="1"/>
    <row r="4585" ht="15.75" customHeight="1"/>
    <row r="4586" ht="15.75" customHeight="1"/>
    <row r="4587" ht="15.75" customHeight="1"/>
    <row r="4588" ht="15.75" customHeight="1"/>
    <row r="4589" ht="15.75" customHeight="1"/>
    <row r="4590" ht="15.75" customHeight="1"/>
    <row r="4591" ht="15.75" customHeight="1"/>
    <row r="4592" ht="15.75" customHeight="1"/>
    <row r="4593" ht="15.75" customHeight="1"/>
    <row r="4594" ht="15.75" customHeight="1"/>
    <row r="4595" ht="15.75" customHeight="1"/>
    <row r="4596" ht="15.75" customHeight="1"/>
    <row r="4597" ht="15.75" customHeight="1"/>
    <row r="4598" ht="15.75" customHeight="1"/>
    <row r="4599" ht="15.75" customHeight="1"/>
    <row r="4600" ht="15.75" customHeight="1"/>
    <row r="4601" ht="15.75" customHeight="1"/>
    <row r="4602" ht="15.75" customHeight="1"/>
    <row r="4603" ht="15.75" customHeight="1"/>
    <row r="4604" ht="15.75" customHeight="1"/>
    <row r="4605" ht="15.75" customHeight="1"/>
    <row r="4606" ht="15.75" customHeight="1"/>
    <row r="4607" ht="15.75" customHeight="1"/>
    <row r="4608" ht="15.75" customHeight="1"/>
    <row r="4609" ht="15.75" customHeight="1"/>
    <row r="4610" ht="15.75" customHeight="1"/>
    <row r="4611" ht="15.75" customHeight="1"/>
    <row r="4612" ht="15.75" customHeight="1"/>
    <row r="4613" ht="15.75" customHeight="1"/>
    <row r="4614" ht="15.75" customHeight="1"/>
    <row r="4615" ht="15.75" customHeight="1"/>
    <row r="4616" ht="15.75" customHeight="1"/>
    <row r="4617" ht="15.75" customHeight="1"/>
    <row r="4618" ht="15.75" customHeight="1"/>
    <row r="4619" ht="15.75" customHeight="1"/>
    <row r="4620" ht="15.75" customHeight="1"/>
    <row r="4621" ht="15.75" customHeight="1"/>
    <row r="4622" ht="15.75" customHeight="1"/>
    <row r="4623" ht="15.75" customHeight="1"/>
    <row r="4624" ht="15.75" customHeight="1"/>
    <row r="4625" ht="15.75" customHeight="1"/>
    <row r="4626" ht="15.75" customHeight="1"/>
    <row r="4627" ht="15.75" customHeight="1"/>
    <row r="4628" ht="15.75" customHeight="1"/>
    <row r="4629" ht="15.75" customHeight="1"/>
    <row r="4630" ht="15.75" customHeight="1"/>
    <row r="4631" ht="15.75" customHeight="1"/>
    <row r="4632" ht="15.75" customHeight="1"/>
    <row r="4633" ht="15.75" customHeight="1"/>
    <row r="4634" ht="15.75" customHeight="1"/>
    <row r="4635" ht="15.75" customHeight="1"/>
    <row r="4636" ht="15.75" customHeight="1"/>
    <row r="4637" ht="15.75" customHeight="1"/>
    <row r="4638" ht="15.75" customHeight="1"/>
    <row r="4639" ht="15.75" customHeight="1"/>
    <row r="4640" ht="15.75" customHeight="1"/>
    <row r="4641" ht="15.75" customHeight="1"/>
    <row r="4642" ht="15.75" customHeight="1"/>
    <row r="4643" ht="15.75" customHeight="1"/>
    <row r="4644" ht="15.75" customHeight="1"/>
    <row r="4645" ht="15.75" customHeight="1"/>
    <row r="4646" ht="15.75" customHeight="1"/>
    <row r="4647" ht="15.75" customHeight="1"/>
    <row r="4648" ht="15.75" customHeight="1"/>
    <row r="4649" ht="15.75" customHeight="1"/>
    <row r="4650" ht="15.75" customHeight="1"/>
    <row r="4651" ht="15.75" customHeight="1"/>
    <row r="4652" ht="15.75" customHeight="1"/>
    <row r="4653" ht="15.75" customHeight="1"/>
    <row r="4654" ht="15.75" customHeight="1"/>
    <row r="4655" ht="15.75" customHeight="1"/>
    <row r="4656" ht="15.75" customHeight="1"/>
    <row r="4657" ht="15.75" customHeight="1"/>
    <row r="4658" ht="15.75" customHeight="1"/>
    <row r="4659" ht="15.75" customHeight="1"/>
    <row r="4660" ht="15.75" customHeight="1"/>
    <row r="4661" ht="15.75" customHeight="1"/>
    <row r="4662" ht="15.75" customHeight="1"/>
    <row r="4663" ht="15.75" customHeight="1"/>
    <row r="4664" ht="15.75" customHeight="1"/>
    <row r="4665" ht="15.75" customHeight="1"/>
    <row r="4666" ht="15.75" customHeight="1"/>
    <row r="4667" ht="15.75" customHeight="1"/>
    <row r="4668" ht="15.75" customHeight="1"/>
    <row r="4669" ht="15.75" customHeight="1"/>
    <row r="4670" ht="15.75" customHeight="1"/>
    <row r="4671" ht="15.75" customHeight="1"/>
    <row r="4672" ht="15.75" customHeight="1"/>
    <row r="4673" ht="15.75" customHeight="1"/>
    <row r="4674" ht="15.75" customHeight="1"/>
    <row r="4675" ht="15.75" customHeight="1"/>
    <row r="4676" ht="15.75" customHeight="1"/>
    <row r="4677" ht="15.75" customHeight="1"/>
    <row r="4678" ht="15.75" customHeight="1"/>
    <row r="4679" ht="15.75" customHeight="1"/>
    <row r="4680" ht="15.75" customHeight="1"/>
    <row r="4681" ht="15.75" customHeight="1"/>
    <row r="4682" ht="15.75" customHeight="1"/>
    <row r="4683" ht="15.75" customHeight="1"/>
    <row r="4684" ht="15.75" customHeight="1"/>
    <row r="4685" ht="15.75" customHeight="1"/>
    <row r="4686" ht="15.75" customHeight="1"/>
    <row r="4687" ht="15.75" customHeight="1"/>
    <row r="4688" ht="15.75" customHeight="1"/>
    <row r="4689" ht="15.75" customHeight="1"/>
    <row r="4690" ht="15.75" customHeight="1"/>
    <row r="4691" ht="15.75" customHeight="1"/>
    <row r="4692" ht="15.75" customHeight="1"/>
    <row r="4693" ht="15.75" customHeight="1"/>
    <row r="4694" ht="15.75" customHeight="1"/>
    <row r="4695" ht="15.75" customHeight="1"/>
    <row r="4696" ht="15.75" customHeight="1"/>
    <row r="4697" ht="15.75" customHeight="1"/>
    <row r="4698" ht="15.75" customHeight="1"/>
    <row r="4699" ht="15.75" customHeight="1"/>
    <row r="4700" ht="15.75" customHeight="1"/>
    <row r="4701" ht="15.75" customHeight="1"/>
    <row r="4702" ht="15.75" customHeight="1"/>
    <row r="4703" ht="15.75" customHeight="1"/>
    <row r="4704" ht="15.75" customHeight="1"/>
    <row r="4705" ht="15.75" customHeight="1"/>
    <row r="4706" ht="15.75" customHeight="1"/>
    <row r="4707" ht="15.75" customHeight="1"/>
    <row r="4708" ht="15.75" customHeight="1"/>
    <row r="4709" ht="15.75" customHeight="1"/>
    <row r="4710" ht="15.75" customHeight="1"/>
    <row r="4711" ht="15.75" customHeight="1"/>
    <row r="4712" ht="15.75" customHeight="1"/>
    <row r="4713" ht="15.75" customHeight="1"/>
    <row r="4714" ht="15.75" customHeight="1"/>
    <row r="4715" ht="15.75" customHeight="1"/>
    <row r="4716" ht="15.75" customHeight="1"/>
    <row r="4717" ht="15.75" customHeight="1"/>
    <row r="4718" ht="15.75" customHeight="1"/>
    <row r="4719" ht="15.75" customHeight="1"/>
    <row r="4720" ht="15.75" customHeight="1"/>
    <row r="4721" ht="15.75" customHeight="1"/>
    <row r="4722" ht="15.75" customHeight="1"/>
    <row r="4723" ht="15.75" customHeight="1"/>
    <row r="4724" ht="15.75" customHeight="1"/>
    <row r="4725" ht="15.75" customHeight="1"/>
    <row r="4726" ht="15.75" customHeight="1"/>
    <row r="4727" ht="15.75" customHeight="1"/>
    <row r="4728" ht="15.75" customHeight="1"/>
    <row r="4729" ht="15.75" customHeight="1"/>
    <row r="4730" ht="15.75" customHeight="1"/>
    <row r="4731" ht="15.75" customHeight="1"/>
    <row r="4732" ht="15.75" customHeight="1"/>
    <row r="4733" ht="15.75" customHeight="1"/>
    <row r="4734" ht="15.75" customHeight="1"/>
    <row r="4735" ht="15.75" customHeight="1"/>
    <row r="4736" ht="15.75" customHeight="1"/>
    <row r="4737" ht="15.75" customHeight="1"/>
    <row r="4738" ht="15.75" customHeight="1"/>
    <row r="4739" ht="15.75" customHeight="1"/>
    <row r="4740" ht="15.75" customHeight="1"/>
    <row r="4741" ht="15.75" customHeight="1"/>
    <row r="4742" ht="15.75" customHeight="1"/>
    <row r="4743" ht="15.75" customHeight="1"/>
    <row r="4744" ht="15.75" customHeight="1"/>
    <row r="4745" ht="15.75" customHeight="1"/>
    <row r="4746" ht="15.75" customHeight="1"/>
    <row r="4747" ht="15.75" customHeight="1"/>
    <row r="4748" ht="15.75" customHeight="1"/>
    <row r="4749" ht="15.75" customHeight="1"/>
    <row r="4750" ht="15.75" customHeight="1"/>
    <row r="4751" ht="15.75" customHeight="1"/>
    <row r="4752" ht="15.75" customHeight="1"/>
    <row r="4753" ht="15.75" customHeight="1"/>
    <row r="4754" ht="15.75" customHeight="1"/>
    <row r="4755" ht="15.75" customHeight="1"/>
    <row r="4756" ht="15.75" customHeight="1"/>
    <row r="4757" ht="15.75" customHeight="1"/>
    <row r="4758" ht="15.75" customHeight="1"/>
    <row r="4759" ht="15.75" customHeight="1"/>
    <row r="4760" ht="15.75" customHeight="1"/>
    <row r="4761" ht="15.75" customHeight="1"/>
    <row r="4762" ht="15.75" customHeight="1"/>
    <row r="4763" ht="15.75" customHeight="1"/>
    <row r="4764" ht="15.75" customHeight="1"/>
    <row r="4765" ht="15.75" customHeight="1"/>
    <row r="4766" ht="15.75" customHeight="1"/>
    <row r="4767" ht="15.75" customHeight="1"/>
    <row r="4768" ht="15.75" customHeight="1"/>
    <row r="4769" ht="15.75" customHeight="1"/>
    <row r="4770" ht="15.75" customHeight="1"/>
    <row r="4771" ht="15.75" customHeight="1"/>
    <row r="4772" ht="15.75" customHeight="1"/>
    <row r="4773" ht="15.75" customHeight="1"/>
    <row r="4774" ht="15.75" customHeight="1"/>
    <row r="4775" ht="15.75" customHeight="1"/>
    <row r="4776" ht="15.75" customHeight="1"/>
    <row r="4777" ht="15.75" customHeight="1"/>
    <row r="4778" ht="15.75" customHeight="1"/>
    <row r="4779" ht="15.75" customHeight="1"/>
    <row r="4780" ht="15.75" customHeight="1"/>
    <row r="4781" ht="15.75" customHeight="1"/>
    <row r="4782" ht="15.75" customHeight="1"/>
    <row r="4783" ht="15.75" customHeight="1"/>
  </sheetData>
  <phoneticPr fontId="8"/>
  <pageMargins left="0.7" right="0.7" top="0.75" bottom="0.75" header="0" footer="0"/>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5" tint="0.39997558519241921"/>
    <outlinePr summaryBelow="0" summaryRight="0"/>
  </sheetPr>
  <dimension ref="A1:I2712"/>
  <sheetViews>
    <sheetView workbookViewId="0">
      <selection activeCell="B22" sqref="B22"/>
    </sheetView>
  </sheetViews>
  <sheetFormatPr defaultColWidth="14.42578125" defaultRowHeight="15" customHeight="1"/>
  <cols>
    <col min="1" max="1" width="14.42578125" customWidth="1"/>
    <col min="2" max="2" width="53.140625" customWidth="1"/>
    <col min="3" max="3" width="46.85546875" customWidth="1"/>
    <col min="4" max="4" width="27.28515625" customWidth="1"/>
    <col min="5" max="5" width="14.42578125" customWidth="1"/>
    <col min="6" max="6" width="7.85546875" customWidth="1"/>
  </cols>
  <sheetData>
    <row r="1" spans="1:8" ht="15.75" customHeight="1">
      <c r="A1" s="27" t="s">
        <v>11</v>
      </c>
      <c r="B1" s="28" t="s">
        <v>12</v>
      </c>
      <c r="C1" s="28"/>
      <c r="D1" s="28"/>
      <c r="E1" s="28"/>
      <c r="F1" s="28"/>
    </row>
    <row r="2" spans="1:8" ht="15.75" customHeight="1">
      <c r="A2" s="11">
        <f ca="1">IFERROR(__xludf.DUMMYFUNCTION("filter('オリジナルデータ'!A1:F3874,REGEXMATCH('オリジナルデータ'!D1:D3874,A1))"),26)</f>
        <v>26</v>
      </c>
      <c r="B2" s="11" t="str">
        <f ca="1">IFERROR(__xludf.DUMMYFUNCTION("""COMPUTED_VALUE"""),"I want to grow taller.")</f>
        <v>I want to grow taller.</v>
      </c>
      <c r="C2" s="11" t="str">
        <f ca="1">IFERROR(__xludf.DUMMYFUNCTION("""COMPUTED_VALUE"""),"背が高くなりたい。")</f>
        <v>背が高くなりたい。</v>
      </c>
      <c r="D2" s="11" t="str">
        <f ca="1">IFERROR(__xludf.DUMMYFUNCTION("""COMPUTED_VALUE"""),"I_PPIS1 want_VV0 to_TO grow_VVI taller_JJR ._.")</f>
        <v>I_PPIS1 want_VV0 to_TO grow_VVI taller_JJR ._.</v>
      </c>
      <c r="E2" s="11" t="str">
        <f ca="1">IFERROR(__xludf.DUMMYFUNCTION("""COMPUTED_VALUE"""),"5.ファッション（服飾・美容）")</f>
        <v>5.ファッション（服飾・美容）</v>
      </c>
      <c r="F2" s="11" t="str">
        <f ca="1">IFERROR(__xludf.DUMMYFUNCTION("""COMPUTED_VALUE"""),"中学校")</f>
        <v>中学校</v>
      </c>
    </row>
    <row r="3" spans="1:8" ht="15.75" customHeight="1">
      <c r="A3" s="11">
        <f ca="1">IFERROR(__xludf.DUMMYFUNCTION("""COMPUTED_VALUE"""),150)</f>
        <v>150</v>
      </c>
      <c r="B3" s="11" t="str">
        <f ca="1">IFERROR(__xludf.DUMMYFUNCTION("""COMPUTED_VALUE"""),"I changed my bad feelings for the better and started again.")</f>
        <v>I changed my bad feelings for the better and started again.</v>
      </c>
      <c r="C3" s="11" t="str">
        <f ca="1">IFERROR(__xludf.DUMMYFUNCTION("""COMPUTED_VALUE"""),"気持ちをきりかえて再スタートした。")</f>
        <v>気持ちをきりかえて再スタートした。</v>
      </c>
      <c r="D3" s="11" t="str">
        <f ca="1">IFERROR(__xludf.DUMMYFUNCTION("""COMPUTED_VALUE"""),"I_PPIS1 changed_VVD my_APPGE bad_JJ feelings_NN2 for_IF the_AT better_JJR and_CC started_VVD again_RT ._.")</f>
        <v>I_PPIS1 changed_VVD my_APPGE bad_JJ feelings_NN2 for_IF the_AT better_JJR and_CC started_VVD again_RT ._.</v>
      </c>
      <c r="E3" s="11" t="str">
        <f ca="1">IFERROR(__xludf.DUMMYFUNCTION("""COMPUTED_VALUE"""),"15.感情表現（喜怒哀楽、やる気、怠けるなども）")</f>
        <v>15.感情表現（喜怒哀楽、やる気、怠けるなども）</v>
      </c>
      <c r="F3" s="11" t="str">
        <f ca="1">IFERROR(__xludf.DUMMYFUNCTION("""COMPUTED_VALUE"""),"中学校")</f>
        <v>中学校</v>
      </c>
    </row>
    <row r="4" spans="1:8" ht="15.75" customHeight="1">
      <c r="A4" s="11">
        <f ca="1">IFERROR(__xludf.DUMMYFUNCTION("""COMPUTED_VALUE"""),362)</f>
        <v>362</v>
      </c>
      <c r="B4" s="11" t="str">
        <f ca="1">IFERROR(__xludf.DUMMYFUNCTION("""COMPUTED_VALUE"""),"It is cheaper than I expected.")</f>
        <v>It is cheaper than I expected.</v>
      </c>
      <c r="C4" s="11" t="str">
        <f ca="1">IFERROR(__xludf.DUMMYFUNCTION("""COMPUTED_VALUE"""),"意外と、お安いんですね。")</f>
        <v>意外と、お安いんですね。</v>
      </c>
      <c r="D4" s="11" t="str">
        <f ca="1">IFERROR(__xludf.DUMMYFUNCTION("""COMPUTED_VALUE"""),"It_PPH1 is_VBZ cheaper_JJR than_CSN I_PPIS1 expected_VVD ._.")</f>
        <v>It_PPH1 is_VBZ cheaper_JJR than_CSN I_PPIS1 expected_VVD ._.</v>
      </c>
      <c r="E4" s="11" t="str">
        <f ca="1">IFERROR(__xludf.DUMMYFUNCTION("""COMPUTED_VALUE"""),"4.旅行・買い物")</f>
        <v>4.旅行・買い物</v>
      </c>
      <c r="F4" s="11" t="str">
        <f ca="1">IFERROR(__xludf.DUMMYFUNCTION("""COMPUTED_VALUE"""),"中学校")</f>
        <v>中学校</v>
      </c>
    </row>
    <row r="5" spans="1:8" ht="15.75" customHeight="1">
      <c r="A5" s="11">
        <f ca="1">IFERROR(__xludf.DUMMYFUNCTION("""COMPUTED_VALUE"""),1039)</f>
        <v>1039</v>
      </c>
      <c r="B5" s="11" t="str">
        <f ca="1">IFERROR(__xludf.DUMMYFUNCTION("""COMPUTED_VALUE"""),"Thanks to Mr Nishimura, I think I became a better player. Or Mr Nishimura (really) helped me become a better player. Or Mr Nishimura helped me a lot to become a better player.")</f>
        <v>Thanks to Mr Nishimura, I think I became a better player. Or Mr Nishimura (really) helped me become a better player. Or Mr Nishimura helped me a lot to become a better player.</v>
      </c>
      <c r="C5" s="11" t="str">
        <f ca="1">IFERROR(__xludf.DUMMYFUNCTION("""COMPUTED_VALUE"""),"西村君に教えてもらって、少しはうまくなったような気がしました。")</f>
        <v>西村君に教えてもらって、少しはうまくなったような気がしました。</v>
      </c>
      <c r="D5" s="11" t="str">
        <f ca="1">IFERROR(__xludf.DUMMYFUNCTION("""COMPUTED_VALUE"""),"Thanks_II21 to_II22 Mr_NNB Nishimura_NP1 ,_, I_PPIS1 think_VV0 I_PPIS1 became_VVD a_AT1 better_JJR player_NN1 ._.  Or_CC Mr_NNB Nishimura_NP1 (_( really_RR )_) helped_VVD me_PPIO1 become_VVI a_AT1 better_JJR player_NN1 ._.  Or_CC Mr_NNB Nishimura_NP1 help")</f>
        <v>Thanks_II21 to_II22 Mr_NNB Nishimura_NP1 ,_, I_PPIS1 think_VV0 I_PPIS1 became_VVD a_AT1 better_JJR player_NN1 ._.  Or_CC Mr_NNB Nishimura_NP1 (_( really_RR )_) helped_VVD me_PPIO1 become_VVI a_AT1 better_JJR player_NN1 ._.  Or_CC Mr_NNB Nishimura_NP1 help</v>
      </c>
      <c r="E5" s="11" t="str">
        <f ca="1">IFERROR(__xludf.DUMMYFUNCTION("""COMPUTED_VALUE"""),"7.家族・友人関係（プレゼントほか含む）")</f>
        <v>7.家族・友人関係（プレゼントほか含む）</v>
      </c>
      <c r="F5" s="11" t="str">
        <f ca="1">IFERROR(__xludf.DUMMYFUNCTION("""COMPUTED_VALUE"""),"中学校")</f>
        <v>中学校</v>
      </c>
    </row>
    <row r="6" spans="1:8" ht="15.75" customHeight="1">
      <c r="A6" s="11">
        <f ca="1">IFERROR(__xludf.DUMMYFUNCTION("""COMPUTED_VALUE"""),1062)</f>
        <v>1062</v>
      </c>
      <c r="B6" s="11" t="str">
        <f ca="1">IFERROR(__xludf.DUMMYFUNCTION("""COMPUTED_VALUE"""),"As soon as I started to ski, I felt warmer.")</f>
        <v>As soon as I started to ski, I felt warmer.</v>
      </c>
      <c r="C6" s="11" t="str">
        <f ca="1">IFERROR(__xludf.DUMMYFUNCTION("""COMPUTED_VALUE"""),"スキーをやり始めた時、なぜか急にとても暑くなりました。スキーがうまくなるコツ")</f>
        <v>スキーをやり始めた時、なぜか急にとても暑くなりました。スキーがうまくなるコツ</v>
      </c>
      <c r="D6" s="11" t="str">
        <f ca="1">IFERROR(__xludf.DUMMYFUNCTION("""COMPUTED_VALUE"""),"As_CS31 soon_CS32 as_CS33 I_PPIS1 started_VVD to_TO ski_VVI ,_, I_PPIS1 felt_VVD warmer_JJR ._.")</f>
        <v>As_CS31 soon_CS32 as_CS33 I_PPIS1 started_VVD to_TO ski_VVI ,_, I_PPIS1 felt_VVD warmer_JJR ._.</v>
      </c>
      <c r="E6" s="11" t="str">
        <f ca="1">IFERROR(__xludf.DUMMYFUNCTION("""COMPUTED_VALUE"""),"14.日本語独特の表現（擬態語・擬音語なども）")</f>
        <v>14.日本語独特の表現（擬態語・擬音語なども）</v>
      </c>
      <c r="F6" s="11" t="str">
        <f ca="1">IFERROR(__xludf.DUMMYFUNCTION("""COMPUTED_VALUE"""),"中学校")</f>
        <v>中学校</v>
      </c>
    </row>
    <row r="7" spans="1:8" ht="15.75" customHeight="1">
      <c r="A7" s="11">
        <f ca="1">IFERROR(__xludf.DUMMYFUNCTION("""COMPUTED_VALUE"""),1064)</f>
        <v>1064</v>
      </c>
      <c r="B7" s="11" t="str">
        <f ca="1">IFERROR(__xludf.DUMMYFUNCTION("""COMPUTED_VALUE"""),"I wish I had longer vacations.")</f>
        <v>I wish I had longer vacations.</v>
      </c>
      <c r="C7" s="11" t="str">
        <f ca="1">IFERROR(__xludf.DUMMYFUNCTION("""COMPUTED_VALUE"""),"休みがもう少し長いといいな。")</f>
        <v>休みがもう少し長いといいな。</v>
      </c>
      <c r="D7" s="11" t="str">
        <f ca="1">IFERROR(__xludf.DUMMYFUNCTION("""COMPUTED_VALUE"""),"I_PPIS1 wish_VV0 I_PPIS1 had_VHD longer_JJR vacations_NN2 ._.")</f>
        <v>I_PPIS1 wish_VV0 I_PPIS1 had_VHD longer_JJR vacations_NN2 ._.</v>
      </c>
      <c r="E7" s="11" t="str">
        <f ca="1">IFERROR(__xludf.DUMMYFUNCTION("""COMPUTED_VALUE"""),"15.感情表現（喜怒哀楽、やる気、怠けるなども）")</f>
        <v>15.感情表現（喜怒哀楽、やる気、怠けるなども）</v>
      </c>
      <c r="F7" s="11" t="str">
        <f ca="1">IFERROR(__xludf.DUMMYFUNCTION("""COMPUTED_VALUE"""),"中学校")</f>
        <v>中学校</v>
      </c>
    </row>
    <row r="8" spans="1:8" ht="15.75" customHeight="1">
      <c r="A8" s="11">
        <f ca="1">IFERROR(__xludf.DUMMYFUNCTION("""COMPUTED_VALUE"""),1073)</f>
        <v>1073</v>
      </c>
      <c r="B8" s="11" t="str">
        <f ca="1">IFERROR(__xludf.DUMMYFUNCTION("""COMPUTED_VALUE"""),"Now that I'm 15. I hope this year is better than last year. Or I hope this year will be a better one.")</f>
        <v>Now that I'm 15. I hope this year is better than last year. Or I hope this year will be a better one.</v>
      </c>
      <c r="C8" s="11" t="str">
        <f ca="1">IFERROR(__xludf.DUMMYFUNCTION("""COMPUTED_VALUE"""),"15才という年がよくなりますように・・・。")</f>
        <v>15才という年がよくなりますように・・・。</v>
      </c>
      <c r="D8" s="11" t="str">
        <f ca="1">IFERROR(__xludf.DUMMYFUNCTION("""COMPUTED_VALUE"""),"Now_CS21 that_CS22 I_PPIS1 'm_VBM 15_MC ._.  I_PPIS1 hope_VV0 this_DD1 year_NNT1 is_VBZ better_JJR than_CSN last_MD year_NNT1 ._.  Or_CC I_PPIS1 hope_VV0 this_DD1 year_NNT1 will_VM be_VBI a_AT1 better_JJR one_PN1 ._.")</f>
        <v>Now_CS21 that_CS22 I_PPIS1 'm_VBM 15_MC ._.  I_PPIS1 hope_VV0 this_DD1 year_NNT1 is_VBZ better_JJR than_CSN last_MD year_NNT1 ._.  Or_CC I_PPIS1 hope_VV0 this_DD1 year_NNT1 will_VM be_VBI a_AT1 better_JJR one_PN1 ._.</v>
      </c>
      <c r="E8" s="11" t="str">
        <f ca="1">IFERROR(__xludf.DUMMYFUNCTION("""COMPUTED_VALUE"""),"15.感情表現（喜怒哀楽、やる気、怠けるなども）")</f>
        <v>15.感情表現（喜怒哀楽、やる気、怠けるなども）</v>
      </c>
      <c r="F8" s="11" t="str">
        <f ca="1">IFERROR(__xludf.DUMMYFUNCTION("""COMPUTED_VALUE"""),"中学校")</f>
        <v>中学校</v>
      </c>
    </row>
    <row r="9" spans="1:8" ht="15.75" customHeight="1">
      <c r="A9" s="11">
        <f ca="1">IFERROR(__xludf.DUMMYFUNCTION("""COMPUTED_VALUE"""),1154)</f>
        <v>1154</v>
      </c>
      <c r="B9" s="11" t="str">
        <f ca="1">IFERROR(__xludf.DUMMYFUNCTION("""COMPUTED_VALUE"""),"I 'd like to buy a much nicer present than before. I 'd like to buy a much nicer present this time.")</f>
        <v>I 'd like to buy a much nicer present than before. I 'd like to buy a much nicer present this time.</v>
      </c>
      <c r="C9" s="11" t="str">
        <f ca="1">IFERROR(__xludf.DUMMYFUNCTION("""COMPUTED_VALUE"""),"もっともっとすてきなものを買ってあげようと思います。")</f>
        <v>もっともっとすてきなものを買ってあげようと思います。</v>
      </c>
      <c r="D9" s="11" t="str">
        <f ca="1">IFERROR(__xludf.DUMMYFUNCTION("""COMPUTED_VALUE"""),"I_PPIS1 'd_VM like_VVI to_TO buy_VVI a_AT1 much_RR nicer_JJR present_NN1 than_CSN before_RT ._.  I_PPIS1 'd_VM like_VVI to_TO buy_VVI a_AT1 much_RR nicer_JJR present_NN1 this_DD1 time_NNT1 ._.")</f>
        <v>I_PPIS1 'd_VM like_VVI to_TO buy_VVI a_AT1 much_RR nicer_JJR present_NN1 than_CSN before_RT ._.  I_PPIS1 'd_VM like_VVI to_TO buy_VVI a_AT1 much_RR nicer_JJR present_NN1 this_DD1 time_NNT1 ._.</v>
      </c>
      <c r="E9" s="11" t="str">
        <f ca="1">IFERROR(__xludf.DUMMYFUNCTION("""COMPUTED_VALUE"""),"4.旅行・買い物")</f>
        <v>4.旅行・買い物</v>
      </c>
      <c r="F9" s="11" t="str">
        <f ca="1">IFERROR(__xludf.DUMMYFUNCTION("""COMPUTED_VALUE"""),"中学校")</f>
        <v>中学校</v>
      </c>
    </row>
    <row r="10" spans="1:8" ht="15.75" customHeight="1">
      <c r="A10" s="11">
        <f ca="1">IFERROR(__xludf.DUMMYFUNCTION("""COMPUTED_VALUE"""),1160)</f>
        <v>1160</v>
      </c>
      <c r="B10" s="11" t="str">
        <f ca="1">IFERROR(__xludf.DUMMYFUNCTION("""COMPUTED_VALUE"""),"He plays better than anyone else and he doesn't like to be beaten. He doesn't like to lose.")</f>
        <v>He plays better than anyone else and he doesn't like to be beaten. He doesn't like to lose.</v>
      </c>
      <c r="C10" s="11" t="str">
        <f ca="1">IFERROR(__xludf.DUMMYFUNCTION("""COMPUTED_VALUE"""),"彼は誰よりも上手い、そして負けず嫌いだ。")</f>
        <v>彼は誰よりも上手い、そして負けず嫌いだ。</v>
      </c>
      <c r="D10" s="11" t="str">
        <f ca="1">IFERROR(__xludf.DUMMYFUNCTION("""COMPUTED_VALUE"""),"He_PPHS1 plays_VVZ better_JJR than_CSN anyone_PN1 else_RR and_CC he_PPHS1 does_VDZ n't_XX like_VVI to_TO be_VBI beaten_VVN ._.  He_PPHS1 does_VDZ n't_XX like_VVI to_TO lose_VVI ._.")</f>
        <v>He_PPHS1 plays_VVZ better_JJR than_CSN anyone_PN1 else_RR and_CC he_PPHS1 does_VDZ n't_XX like_VVI to_TO be_VBI beaten_VVN ._.  He_PPHS1 does_VDZ n't_XX like_VVI to_TO lose_VVI ._.</v>
      </c>
      <c r="E10" s="11" t="str">
        <f ca="1">IFERROR(__xludf.DUMMYFUNCTION("""COMPUTED_VALUE"""),"15.感情表現（喜怒哀楽、やる気、怠けるなども）")</f>
        <v>15.感情表現（喜怒哀楽、やる気、怠けるなども）</v>
      </c>
      <c r="F10" s="11" t="str">
        <f ca="1">IFERROR(__xludf.DUMMYFUNCTION("""COMPUTED_VALUE"""),"中学校")</f>
        <v>中学校</v>
      </c>
    </row>
    <row r="11" spans="1:8" ht="15.75" customHeight="1">
      <c r="A11" s="11">
        <f ca="1">IFERROR(__xludf.DUMMYFUNCTION("""COMPUTED_VALUE"""),1268)</f>
        <v>1268</v>
      </c>
      <c r="B11" s="11" t="str">
        <f ca="1">IFERROR(__xludf.DUMMYFUNCTION("""COMPUTED_VALUE"""),"My favorite baseball team was totally beaten by a weaker team in the last game.")</f>
        <v>My favorite baseball team was totally beaten by a weaker team in the last game.</v>
      </c>
      <c r="C11" s="11" t="str">
        <f ca="1">IFERROR(__xludf.DUMMYFUNCTION("""COMPUTED_VALUE"""),"試合で大敗してしまった")</f>
        <v>試合で大敗してしまった</v>
      </c>
      <c r="D11" s="11" t="str">
        <f ca="1">IFERROR(__xludf.DUMMYFUNCTION("""COMPUTED_VALUE"""),"My_APPGE favorite_JJ baseball_NN1 team_NN1 was_VBDZ totally_RR beaten_VVN by_II a_AT1 weaker_JJR team_NN1 in_II the_AT last_MD game_NN1 ._.")</f>
        <v>My_APPGE favorite_JJ baseball_NN1 team_NN1 was_VBDZ totally_RR beaten_VVN by_II a_AT1 weaker_JJR team_NN1 in_II the_AT last_MD game_NN1 ._.</v>
      </c>
      <c r="E11" s="11" t="str">
        <f ca="1">IFERROR(__xludf.DUMMYFUNCTION("""COMPUTED_VALUE"""),"2.学校（勉強・勉強以外含む）")</f>
        <v>2.学校（勉強・勉強以外含む）</v>
      </c>
      <c r="F11" s="11" t="str">
        <f ca="1">IFERROR(__xludf.DUMMYFUNCTION("""COMPUTED_VALUE"""),"中学校")</f>
        <v>中学校</v>
      </c>
    </row>
    <row r="12" spans="1:8" ht="15.75" customHeight="1">
      <c r="A12" s="11">
        <f ca="1">IFERROR(__xludf.DUMMYFUNCTION("""COMPUTED_VALUE"""),1287)</f>
        <v>1287</v>
      </c>
      <c r="B12" s="11" t="str">
        <f ca="1">IFERROR(__xludf.DUMMYFUNCTION("""COMPUTED_VALUE"""),"Could you be a little quieter?")</f>
        <v>Could you be a little quieter?</v>
      </c>
      <c r="C12" s="11" t="str">
        <f ca="1">IFERROR(__xludf.DUMMYFUNCTION("""COMPUTED_VALUE"""),"もう少し静かにしてください。")</f>
        <v>もう少し静かにしてください。</v>
      </c>
      <c r="D12" s="11" t="str">
        <f ca="1">IFERROR(__xludf.DUMMYFUNCTION("""COMPUTED_VALUE"""),"Could_VM you_PPY be_VBI a_RR21 little_RR22 quieter_JJR ?_?")</f>
        <v>Could_VM you_PPY be_VBI a_RR21 little_RR22 quieter_JJR ?_?</v>
      </c>
      <c r="E12" s="11" t="str">
        <f ca="1">IFERROR(__xludf.DUMMYFUNCTION("""COMPUTED_VALUE"""),"14.日本語独特の表現（擬態語・擬音語なども）")</f>
        <v>14.日本語独特の表現（擬態語・擬音語なども）</v>
      </c>
      <c r="F12" s="11" t="str">
        <f ca="1">IFERROR(__xludf.DUMMYFUNCTION("""COMPUTED_VALUE"""),"中学校")</f>
        <v>中学校</v>
      </c>
    </row>
    <row r="13" spans="1:8" ht="15.75" customHeight="1">
      <c r="A13" s="11">
        <f ca="1">IFERROR(__xludf.DUMMYFUNCTION("""COMPUTED_VALUE"""),1340)</f>
        <v>1340</v>
      </c>
      <c r="B13" s="11" t="str">
        <f ca="1">IFERROR(__xludf.DUMMYFUNCTION("""COMPUTED_VALUE"""),"Their grandparents were very glad to know that Dai grew taller and Moe grew up and started acting like a young lady acting like an adult / behaving like an adult.")</f>
        <v>Their grandparents were very glad to know that Dai grew taller and Moe grew up and started acting like a young lady acting like an adult / behaving like an adult.</v>
      </c>
      <c r="C13" s="11" t="str">
        <f ca="1">IFERROR(__xludf.DUMMYFUNCTION("""COMPUTED_VALUE"""),"大はとても背が伸びていて、萌は大人っぽく成っていた。なのでおばあちゃんとおじいちゃんはとっても喜んでいた。")</f>
        <v>大はとても背が伸びていて、萌は大人っぽく成っていた。なのでおばあちゃんとおじいちゃんはとっても喜んでいた。</v>
      </c>
      <c r="D13" s="11" t="str">
        <f ca="1">IFERROR(__xludf.DUMMYFUNCTION("""COMPUTED_VALUE"""),"Their_APPGE grandparents_NN2 were_VBDR very_RG glad_JJ to_TO know_VVI that_CST Dai_NP1 grew_VVD taller_JJR and_CC Moe_NP1 grew_VVD up_RP and_CC started_VVD acting_VVG like_II a_AT1 young_JJ lady_NN1 acting_VVG like_II an_AT1 adult_NN1 /_FO behaving_VVG li")</f>
        <v>Their_APPGE grandparents_NN2 were_VBDR very_RG glad_JJ to_TO know_VVI that_CST Dai_NP1 grew_VVD taller_JJR and_CC Moe_NP1 grew_VVD up_RP and_CC started_VVD acting_VVG like_II a_AT1 young_JJ lady_NN1 acting_VVG like_II an_AT1 adult_NN1 /_FO behaving_VVG li</v>
      </c>
      <c r="E13" s="11" t="str">
        <f ca="1">IFERROR(__xludf.DUMMYFUNCTION("""COMPUTED_VALUE"""),"7.家族・友人関係（プレゼントほか含む）")</f>
        <v>7.家族・友人関係（プレゼントほか含む）</v>
      </c>
      <c r="F13" s="11" t="str">
        <f ca="1">IFERROR(__xludf.DUMMYFUNCTION("""COMPUTED_VALUE"""),"中学校")</f>
        <v>中学校</v>
      </c>
      <c r="H13" s="2" t="s">
        <v>4</v>
      </c>
    </row>
    <row r="14" spans="1:8" ht="15.75" customHeight="1">
      <c r="A14" s="11">
        <f ca="1">IFERROR(__xludf.DUMMYFUNCTION("""COMPUTED_VALUE"""),1360)</f>
        <v>1360</v>
      </c>
      <c r="B14" s="11" t="str">
        <f ca="1">IFERROR(__xludf.DUMMYFUNCTION("""COMPUTED_VALUE"""),"I wonder how I could improve my Japanese. / I want to know a better way to get a better score on Japanese tests.")</f>
        <v>I wonder how I could improve my Japanese. / I want to know a better way to get a better score on Japanese tests.</v>
      </c>
      <c r="C14" s="11" t="str">
        <f ca="1">IFERROR(__xludf.DUMMYFUNCTION("""COMPUTED_VALUE"""),"国語が出来るようになる方法を知りたい。")</f>
        <v>国語が出来るようになる方法を知りたい。</v>
      </c>
      <c r="D14" s="11" t="str">
        <f ca="1">IFERROR(__xludf.DUMMYFUNCTION("""COMPUTED_VALUE"""),"I_PPIS1 wonder_VV0 how_RRQ I_PPIS1 could_VM improve_VVI my_APPGE Japanese_NN1 ._.  /_FO I_ZZ1 want_VV0 to_TO know_VVI a_AT1 better_JJR way_NN1 to_TO get_VVI a_AT1 better_JJR score_NN1 on_II Japanese_JJ tests_NN2 ._.")</f>
        <v>I_PPIS1 wonder_VV0 how_RRQ I_PPIS1 could_VM improve_VVI my_APPGE Japanese_NN1 ._.  /_FO I_ZZ1 want_VV0 to_TO know_VVI a_AT1 better_JJR way_NN1 to_TO get_VVI a_AT1 better_JJR score_NN1 on_II Japanese_JJ tests_NN2 ._.</v>
      </c>
      <c r="E14" s="11" t="str">
        <f ca="1">IFERROR(__xludf.DUMMYFUNCTION("""COMPUTED_VALUE"""),"2.学校（勉強・勉強以外含む）")</f>
        <v>2.学校（勉強・勉強以外含む）</v>
      </c>
      <c r="F14" s="11" t="str">
        <f ca="1">IFERROR(__xludf.DUMMYFUNCTION("""COMPUTED_VALUE"""),"中学校")</f>
        <v>中学校</v>
      </c>
    </row>
    <row r="15" spans="1:8" ht="15.75" customHeight="1">
      <c r="A15" s="11">
        <f ca="1">IFERROR(__xludf.DUMMYFUNCTION("""COMPUTED_VALUE"""),1363)</f>
        <v>1363</v>
      </c>
      <c r="B15" s="11" t="str">
        <f ca="1">IFERROR(__xludf.DUMMYFUNCTION("""COMPUTED_VALUE"""),"It was much easier to come down than to climb up. Climb up the ladder, climb down the ladder are OK! Mountain の場合はcome down.")</f>
        <v>It was much easier to come down than to climb up. Climb up the ladder, climb down the ladder are OK! Mountain の場合はcome down.</v>
      </c>
      <c r="C15" s="11" t="str">
        <f ca="1">IFERROR(__xludf.DUMMYFUNCTION("""COMPUTED_VALUE"""),"下山は登るときよりかなり楽でした。")</f>
        <v>下山は登るときよりかなり楽でした。</v>
      </c>
      <c r="D15" s="11" t="str">
        <f ca="1">IFERROR(__xludf.DUMMYFUNCTION("""COMPUTED_VALUE"""),"It_PPH1 was_VBDZ much_RR easier_JJR to_TO come_VVI down_JJ than_CSN to_TO climb_VVI up_RP ._.  Climb_VV0 up_RP the_AT ladder_NN1 ,_, climb_VV0 down_RP the_AT ladder_NN1 are_VBR OK_JJ !_!  Mountain_NN1 の場合はcome_VV0 down_RP ._.")</f>
        <v>It_PPH1 was_VBDZ much_RR easier_JJR to_TO come_VVI down_JJ than_CSN to_TO climb_VVI up_RP ._.  Climb_VV0 up_RP the_AT ladder_NN1 ,_, climb_VV0 down_RP the_AT ladder_NN1 are_VBR OK_JJ !_!  Mountain_NN1 の場合はcome_VV0 down_RP ._.</v>
      </c>
      <c r="E15" s="11" t="str">
        <f ca="1">IFERROR(__xludf.DUMMYFUNCTION("""COMPUTED_VALUE"""),"4.旅行・買い物")</f>
        <v>4.旅行・買い物</v>
      </c>
      <c r="F15" s="11" t="str">
        <f ca="1">IFERROR(__xludf.DUMMYFUNCTION("""COMPUTED_VALUE"""),"中学校")</f>
        <v>中学校</v>
      </c>
    </row>
    <row r="16" spans="1:8" ht="15.75" customHeight="1">
      <c r="A16" s="11">
        <f ca="1">IFERROR(__xludf.DUMMYFUNCTION("""COMPUTED_VALUE"""),1495)</f>
        <v>1495</v>
      </c>
      <c r="B16" s="11" t="str">
        <f ca="1">IFERROR(__xludf.DUMMYFUNCTION("""COMPUTED_VALUE"""),"My father looked smaller than the last time we met.")</f>
        <v>My father looked smaller than the last time we met.</v>
      </c>
      <c r="C16" s="11" t="str">
        <f ca="1">IFERROR(__xludf.DUMMYFUNCTION("""COMPUTED_VALUE"""),"父は前より小さく見えた。")</f>
        <v>父は前より小さく見えた。</v>
      </c>
      <c r="D16" s="11" t="str">
        <f ca="1">IFERROR(__xludf.DUMMYFUNCTION("""COMPUTED_VALUE"""),"My_APPGE father_NN1 looked_VVD smaller_JJR than_CSN the_AT last_MD time_NNT1 we_PPIS2 met_VVD ._.")</f>
        <v>My_APPGE father_NN1 looked_VVD smaller_JJR than_CSN the_AT last_MD time_NNT1 we_PPIS2 met_VVD ._.</v>
      </c>
      <c r="E16" s="11" t="str">
        <f ca="1">IFERROR(__xludf.DUMMYFUNCTION("""COMPUTED_VALUE"""),"7.家族・友人関係（プレゼントほか含む）")</f>
        <v>7.家族・友人関係（プレゼントほか含む）</v>
      </c>
      <c r="F16" s="11" t="str">
        <f ca="1">IFERROR(__xludf.DUMMYFUNCTION("""COMPUTED_VALUE"""),"中学校")</f>
        <v>中学校</v>
      </c>
    </row>
    <row r="17" spans="1:9" ht="15.75" customHeight="1">
      <c r="A17" s="11">
        <f ca="1">IFERROR(__xludf.DUMMYFUNCTION("""COMPUTED_VALUE"""),1566)</f>
        <v>1566</v>
      </c>
      <c r="B17" s="11" t="str">
        <f ca="1">IFERROR(__xludf.DUMMYFUNCTION("""COMPUTED_VALUE"""),"stranger")</f>
        <v>stranger</v>
      </c>
      <c r="C17" s="11" t="str">
        <f ca="1">IFERROR(__xludf.DUMMYFUNCTION("""COMPUTED_VALUE"""),"知らない人")</f>
        <v>知らない人</v>
      </c>
      <c r="D17" s="11" t="str">
        <f ca="1">IFERROR(__xludf.DUMMYFUNCTION("""COMPUTED_VALUE"""),"stranger_JJR")</f>
        <v>stranger_JJR</v>
      </c>
      <c r="E17" s="11" t="str">
        <f ca="1">IFERROR(__xludf.DUMMYFUNCTION("""COMPUTED_VALUE"""),"7.家族・友人関係（プレゼントほか含む）")</f>
        <v>7.家族・友人関係（プレゼントほか含む）</v>
      </c>
      <c r="F17" s="11" t="str">
        <f ca="1">IFERROR(__xludf.DUMMYFUNCTION("""COMPUTED_VALUE"""),"中学校")</f>
        <v>中学校</v>
      </c>
      <c r="I17" s="2" t="s">
        <v>5</v>
      </c>
    </row>
    <row r="18" spans="1:9" ht="15.75" customHeight="1">
      <c r="A18" s="11">
        <f ca="1">IFERROR(__xludf.DUMMYFUNCTION("""COMPUTED_VALUE"""),1604)</f>
        <v>1604</v>
      </c>
      <c r="B18" s="11" t="str">
        <f ca="1">IFERROR(__xludf.DUMMYFUNCTION("""COMPUTED_VALUE"""),"It would be inconvenient to have hair that is longer than me.")</f>
        <v>It would be inconvenient to have hair that is longer than me.</v>
      </c>
      <c r="C18" s="11" t="str">
        <f ca="1">IFERROR(__xludf.DUMMYFUNCTION("""COMPUTED_VALUE"""),"現在そんな自分の背丈よりも長い髪をしていたら生活が不便でなりません。")</f>
        <v>現在そんな自分の背丈よりも長い髪をしていたら生活が不便でなりません。</v>
      </c>
      <c r="D18" s="11" t="str">
        <f ca="1">IFERROR(__xludf.DUMMYFUNCTION("""COMPUTED_VALUE"""),"It_PPH1 would_VM be_VBI inconvenient_JJ to_TO have_VHI hair_NN1 that_CST is_VBZ longer_JJR than_CSN me_PPIO1 ._.")</f>
        <v>It_PPH1 would_VM be_VBI inconvenient_JJ to_TO have_VHI hair_NN1 that_CST is_VBZ longer_JJR than_CSN me_PPIO1 ._.</v>
      </c>
      <c r="E18" s="11" t="str">
        <f ca="1">IFERROR(__xludf.DUMMYFUNCTION("""COMPUTED_VALUE"""),"5.ファッション（服飾・美容）")</f>
        <v>5.ファッション（服飾・美容）</v>
      </c>
      <c r="F18" s="11" t="str">
        <f ca="1">IFERROR(__xludf.DUMMYFUNCTION("""COMPUTED_VALUE"""),"中学校")</f>
        <v>中学校</v>
      </c>
      <c r="I18" s="2" t="s">
        <v>5</v>
      </c>
    </row>
    <row r="19" spans="1:9" ht="15.75" customHeight="1">
      <c r="A19" s="11">
        <f ca="1">IFERROR(__xludf.DUMMYFUNCTION("""COMPUTED_VALUE"""),1638)</f>
        <v>1638</v>
      </c>
      <c r="B19" s="11" t="str">
        <f ca="1">IFERROR(__xludf.DUMMYFUNCTION("""COMPUTED_VALUE"""),"Then the doctor told me that sour food is even worse for our teeth than sweets.")</f>
        <v>Then the doctor told me that sour food is even worse for our teeth than sweets.</v>
      </c>
      <c r="C19" s="11" t="str">
        <f ca="1">IFERROR(__xludf.DUMMYFUNCTION("""COMPUTED_VALUE"""),"それから医師は良いことを教えてくれた。「甘いものよりも、すっぱしものの方が歯に悪い。」")</f>
        <v>それから医師は良いことを教えてくれた。「甘いものよりも、すっぱしものの方が歯に悪い。」</v>
      </c>
      <c r="D19" s="11" t="str">
        <f ca="1">IFERROR(__xludf.DUMMYFUNCTION("""COMPUTED_VALUE"""),"Then_RT the_AT doctor_NN1 told_VVD me_PPIO1 that_DD1 sour_JJ food_NN1 is_VBZ even_RR worse_JJR for_IF our_APPGE teeth_NN2 than_CSN sweets_NN2 ._.")</f>
        <v>Then_RT the_AT doctor_NN1 told_VVD me_PPIO1 that_DD1 sour_JJ food_NN1 is_VBZ even_RR worse_JJR for_IF our_APPGE teeth_NN2 than_CSN sweets_NN2 ._.</v>
      </c>
      <c r="E19" s="11" t="str">
        <f ca="1">IFERROR(__xludf.DUMMYFUNCTION("""COMPUTED_VALUE"""),"9.健康")</f>
        <v>9.健康</v>
      </c>
      <c r="F19" s="11" t="str">
        <f ca="1">IFERROR(__xludf.DUMMYFUNCTION("""COMPUTED_VALUE"""),"中学校")</f>
        <v>中学校</v>
      </c>
      <c r="H19" s="2" t="s">
        <v>6</v>
      </c>
    </row>
    <row r="20" spans="1:9" ht="15.75" customHeight="1">
      <c r="A20" s="11">
        <f ca="1">IFERROR(__xludf.DUMMYFUNCTION("""COMPUTED_VALUE"""),1674)</f>
        <v>1674</v>
      </c>
      <c r="B20" s="11" t="str">
        <f ca="1">IFERROR(__xludf.DUMMYFUNCTION("""COMPUTED_VALUE"""),"I've always wanted to be a comic book artist, but these days I think it would be better to be an illustrator. / I'd like to be a comic book artist, but I'm beginning to think I should be an illustrator instead.")</f>
        <v>I've always wanted to be a comic book artist, but these days I think it would be better to be an illustrator. / I'd like to be a comic book artist, but I'm beginning to think I should be an illustrator instead.</v>
      </c>
      <c r="C20" s="11" t="str">
        <f ca="1">IFERROR(__xludf.DUMMYFUNCTION("""COMPUTED_VALUE"""),"ずっと漫画家になりたかったが、この頃はイラストレーターが良いなと思いはじめた。")</f>
        <v>ずっと漫画家になりたかったが、この頃はイラストレーターが良いなと思いはじめた。</v>
      </c>
      <c r="D20" s="11" t="str">
        <f ca="1">IFERROR(__xludf.DUMMYFUNCTION("""COMPUTED_VALUE"""),"I_PPIS1 've_VH0 always_RR wanted_VVN to_TO be_VBI a_AT1 comic_JJ book_NN1 artist_NN1 ,_, but_CCB these_DD2 days_NNT2 I_PPIS1 think_VV0 it_PPH1 would_VM be_VBI better_JJR to_TO be_VBI an_AT1 illustrator_NN1 ._.  /_FO I_ZZ1 'd_VM like_VVI to_TO be_VBI a_AT1")</f>
        <v>I_PPIS1 've_VH0 always_RR wanted_VVN to_TO be_VBI a_AT1 comic_JJ book_NN1 artist_NN1 ,_, but_CCB these_DD2 days_NNT2 I_PPIS1 think_VV0 it_PPH1 would_VM be_VBI better_JJR to_TO be_VBI an_AT1 illustrator_NN1 ._.  /_FO I_ZZ1 'd_VM like_VVI to_TO be_VBI a_AT1</v>
      </c>
      <c r="E20" s="11" t="str">
        <f ca="1">IFERROR(__xludf.DUMMYFUNCTION("""COMPUTED_VALUE"""),"3.仕事")</f>
        <v>3.仕事</v>
      </c>
      <c r="F20" s="11" t="str">
        <f ca="1">IFERROR(__xludf.DUMMYFUNCTION("""COMPUTED_VALUE"""),"中学校")</f>
        <v>中学校</v>
      </c>
      <c r="I20" s="2" t="s">
        <v>4</v>
      </c>
    </row>
    <row r="21" spans="1:9" ht="15.75" customHeight="1">
      <c r="A21" s="11">
        <f ca="1">IFERROR(__xludf.DUMMYFUNCTION("""COMPUTED_VALUE"""),1675)</f>
        <v>1675</v>
      </c>
      <c r="B21" s="11" t="str">
        <f ca="1">IFERROR(__xludf.DUMMYFUNCTION("""COMPUTED_VALUE"""),"I want to be a better English speaker.")</f>
        <v>I want to be a better English speaker.</v>
      </c>
      <c r="C21" s="11" t="str">
        <f ca="1">IFERROR(__xludf.DUMMYFUNCTION("""COMPUTED_VALUE"""),"英語を話せるようになりたいです。")</f>
        <v>英語を話せるようになりたいです。</v>
      </c>
      <c r="D21" s="11" t="str">
        <f ca="1">IFERROR(__xludf.DUMMYFUNCTION("""COMPUTED_VALUE"""),"I_PPIS1 want_VV0 to_TO be_VBI a_AT1 better_JJR English_JJ speaker_NN1 ._.")</f>
        <v>I_PPIS1 want_VV0 to_TO be_VBI a_AT1 better_JJR English_JJ speaker_NN1 ._.</v>
      </c>
      <c r="E21" s="11" t="str">
        <f ca="1">IFERROR(__xludf.DUMMYFUNCTION("""COMPUTED_VALUE"""),"3.仕事")</f>
        <v>3.仕事</v>
      </c>
      <c r="F21" s="11" t="str">
        <f ca="1">IFERROR(__xludf.DUMMYFUNCTION("""COMPUTED_VALUE"""),"中学校")</f>
        <v>中学校</v>
      </c>
    </row>
    <row r="22" spans="1:9" ht="15.75" customHeight="1">
      <c r="A22" s="11">
        <f ca="1">IFERROR(__xludf.DUMMYFUNCTION("""COMPUTED_VALUE"""),1778)</f>
        <v>1778</v>
      </c>
      <c r="B22" s="11" t="str">
        <f ca="1">IFERROR(__xludf.DUMMYFUNCTION("""COMPUTED_VALUE"""),"I became happier.")</f>
        <v>I became happier.</v>
      </c>
      <c r="C22" s="11" t="str">
        <f ca="1">IFERROR(__xludf.DUMMYFUNCTION("""COMPUTED_VALUE"""),"もっと嬉しくなった。")</f>
        <v>もっと嬉しくなった。</v>
      </c>
      <c r="D22" s="11" t="str">
        <f ca="1">IFERROR(__xludf.DUMMYFUNCTION("""COMPUTED_VALUE"""),"I_PPIS1 became_VVD happier_JJR ._.")</f>
        <v>I_PPIS1 became_VVD happier_JJR ._.</v>
      </c>
      <c r="E22" s="11" t="str">
        <f ca="1">IFERROR(__xludf.DUMMYFUNCTION("""COMPUTED_VALUE"""),"15.感情表現（喜怒哀楽、やる気、怠けるなども）")</f>
        <v>15.感情表現（喜怒哀楽、やる気、怠けるなども）</v>
      </c>
      <c r="F22" s="11" t="str">
        <f ca="1">IFERROR(__xludf.DUMMYFUNCTION("""COMPUTED_VALUE"""),"中学校")</f>
        <v>中学校</v>
      </c>
    </row>
    <row r="23" spans="1:9" ht="15.75" customHeight="1">
      <c r="A23" s="11">
        <f ca="1">IFERROR(__xludf.DUMMYFUNCTION("""COMPUTED_VALUE"""),1796)</f>
        <v>1796</v>
      </c>
      <c r="B23" s="11" t="str">
        <f ca="1">IFERROR(__xludf.DUMMYFUNCTION("""COMPUTED_VALUE"""),"That is a kid's job. Give me something tougher.")</f>
        <v>That is a kid's job. Give me something tougher.</v>
      </c>
      <c r="C23" s="11" t="str">
        <f ca="1">IFERROR(__xludf.DUMMYFUNCTION("""COMPUTED_VALUE"""),"ガキの使いじゃないんだから。")</f>
        <v>ガキの使いじゃないんだから。</v>
      </c>
      <c r="D23" s="11" t="str">
        <f ca="1">IFERROR(__xludf.DUMMYFUNCTION("""COMPUTED_VALUE"""),"That_DD1 is_VBZ a_AT1 kid_NN1 's_GE job_NN1 ._.  Give_VV0 me_PPIO1 something_PN1 tougher_JJR ._.")</f>
        <v>That_DD1 is_VBZ a_AT1 kid_NN1 's_GE job_NN1 ._.  Give_VV0 me_PPIO1 something_PN1 tougher_JJR ._.</v>
      </c>
      <c r="E23" s="11" t="str">
        <f ca="1">IFERROR(__xludf.DUMMYFUNCTION("""COMPUTED_VALUE"""),"15.感情表現（喜怒哀楽、やる気、怠けるなども）")</f>
        <v>15.感情表現（喜怒哀楽、やる気、怠けるなども）</v>
      </c>
      <c r="F23" s="11" t="str">
        <f ca="1">IFERROR(__xludf.DUMMYFUNCTION("""COMPUTED_VALUE"""),"中学校")</f>
        <v>中学校</v>
      </c>
    </row>
    <row r="24" spans="1:9" ht="15.75" customHeight="1">
      <c r="A24" s="11">
        <f ca="1">IFERROR(__xludf.DUMMYFUNCTION("""COMPUTED_VALUE"""),1968)</f>
        <v>1968</v>
      </c>
      <c r="B24" s="11" t="str">
        <f ca="1">IFERROR(__xludf.DUMMYFUNCTION("""COMPUTED_VALUE"""),"I want to be a better guitarist.")</f>
        <v>I want to be a better guitarist.</v>
      </c>
      <c r="C24" s="11" t="str">
        <f ca="1">IFERROR(__xludf.DUMMYFUNCTION("""COMPUTED_VALUE"""),"ギターを上手く弾けるようになりたい。")</f>
        <v>ギターを上手く弾けるようになりたい。</v>
      </c>
      <c r="D24" s="11" t="str">
        <f ca="1">IFERROR(__xludf.DUMMYFUNCTION("""COMPUTED_VALUE"""),"I_PPIS1 want_VV0 to_TO be_VBI a_AT1 better_JJR guitarist_NN1 ._.")</f>
        <v>I_PPIS1 want_VV0 to_TO be_VBI a_AT1 better_JJR guitarist_NN1 ._.</v>
      </c>
      <c r="E24" s="11" t="str">
        <f ca="1">IFERROR(__xludf.DUMMYFUNCTION("""COMPUTED_VALUE"""),"6.趣味・娯楽")</f>
        <v>6.趣味・娯楽</v>
      </c>
      <c r="F24" s="11" t="str">
        <f ca="1">IFERROR(__xludf.DUMMYFUNCTION("""COMPUTED_VALUE"""),"中学校")</f>
        <v>中学校</v>
      </c>
    </row>
    <row r="25" spans="1:9" ht="15.75" customHeight="1">
      <c r="A25" s="11">
        <f ca="1">IFERROR(__xludf.DUMMYFUNCTION("""COMPUTED_VALUE"""),2091)</f>
        <v>2091</v>
      </c>
      <c r="B25" s="11" t="str">
        <f ca="1">IFERROR(__xludf.DUMMYFUNCTION("""COMPUTED_VALUE"""),"I won the bet against my younger sister.")</f>
        <v>I won the bet against my younger sister.</v>
      </c>
      <c r="C25" s="11" t="str">
        <f ca="1">IFERROR(__xludf.DUMMYFUNCTION("""COMPUTED_VALUE"""),"妹に賭けに勝った")</f>
        <v>妹に賭けに勝った</v>
      </c>
      <c r="D25" s="11" t="str">
        <f ca="1">IFERROR(__xludf.DUMMYFUNCTION("""COMPUTED_VALUE"""),"I_PPIS1 won_VVD the_AT bet_NN1 against_II my_APPGE younger_JJR sister_NN1 ._.")</f>
        <v>I_PPIS1 won_VVD the_AT bet_NN1 against_II my_APPGE younger_JJR sister_NN1 ._.</v>
      </c>
      <c r="E25" s="11" t="str">
        <f ca="1">IFERROR(__xludf.DUMMYFUNCTION("""COMPUTED_VALUE"""),"7.家族・友人関係（プレゼントほか含む）")</f>
        <v>7.家族・友人関係（プレゼントほか含む）</v>
      </c>
      <c r="F25" s="11" t="str">
        <f ca="1">IFERROR(__xludf.DUMMYFUNCTION("""COMPUTED_VALUE"""),"中学校")</f>
        <v>中学校</v>
      </c>
    </row>
    <row r="26" spans="1:9" ht="15.75" customHeight="1">
      <c r="A26" s="11">
        <f ca="1">IFERROR(__xludf.DUMMYFUNCTION("""COMPUTED_VALUE"""),2402)</f>
        <v>2402</v>
      </c>
      <c r="B26" s="11" t="str">
        <f ca="1">IFERROR(__xludf.DUMMYFUNCTION("""COMPUTED_VALUE"""),"I lived typical style of life.")</f>
        <v>I lived typical style of life.</v>
      </c>
      <c r="C26" s="11" t="str">
        <f ca="1">IFERROR(__xludf.DUMMYFUNCTION("""COMPUTED_VALUE"""),"普通に生活していた。")</f>
        <v>普通に生活していた。</v>
      </c>
      <c r="D26" s="11" t="str">
        <f ca="1">IFERROR(__xludf.DUMMYFUNCTION("""COMPUTED_VALUE"""),"I_PPIS1 wanted_VVD to_TO stay_VVI for_IF a_AT1 longer_JJR period_NN1 (_( time_NNT1 )_) ._.")</f>
        <v>I_PPIS1 wanted_VVD to_TO stay_VVI for_IF a_AT1 longer_JJR period_NN1 (_( time_NNT1 )_) ._.</v>
      </c>
      <c r="E26" s="11" t="str">
        <f ca="1">IFERROR(__xludf.DUMMYFUNCTION("""COMPUTED_VALUE""")," 4.旅行・買い物")</f>
        <v xml:space="preserve"> 4.旅行・買い物</v>
      </c>
      <c r="F26" s="11" t="str">
        <f ca="1">IFERROR(__xludf.DUMMYFUNCTION("""COMPUTED_VALUE"""),"中学校")</f>
        <v>中学校</v>
      </c>
    </row>
    <row r="27" spans="1:9" ht="15.75" customHeight="1">
      <c r="A27" s="11">
        <f ca="1">IFERROR(__xludf.DUMMYFUNCTION("""COMPUTED_VALUE"""),2437)</f>
        <v>2437</v>
      </c>
      <c r="B27" s="11" t="str">
        <f ca="1">IFERROR(__xludf.DUMMYFUNCTION("""COMPUTED_VALUE"""),"The week after next we have the final test.")</f>
        <v>The week after next we have the final test.</v>
      </c>
      <c r="C27" s="11" t="str">
        <f ca="1">IFERROR(__xludf.DUMMYFUNCTION("""COMPUTED_VALUE"""),"再来週、期末テストがあります。")</f>
        <v>再来週、期末テストがあります。</v>
      </c>
      <c r="D27" s="11" t="str">
        <f ca="1">IFERROR(__xludf.DUMMYFUNCTION("""COMPUTED_VALUE"""),"Because_II21 of_II22 this_DD1 ,_, I_PPIS1 am_VBM studying_VVG harder_JJR than_CSN usual_JJ ._.")</f>
        <v>Because_II21 of_II22 this_DD1 ,_, I_PPIS1 am_VBM studying_VVG harder_JJR than_CSN usual_JJ ._.</v>
      </c>
      <c r="E27" s="11" t="str">
        <f ca="1">IFERROR(__xludf.DUMMYFUNCTION("""COMPUTED_VALUE""")," 2.学校（勉強・勉強以外含む）")</f>
        <v xml:space="preserve"> 2.学校（勉強・勉強以外含む）</v>
      </c>
      <c r="F27" s="11" t="str">
        <f ca="1">IFERROR(__xludf.DUMMYFUNCTION("""COMPUTED_VALUE"""),"中学校")</f>
        <v>中学校</v>
      </c>
    </row>
    <row r="28" spans="1:9" ht="15.75" customHeight="1">
      <c r="A28" s="11">
        <f ca="1">IFERROR(__xludf.DUMMYFUNCTION("""COMPUTED_VALUE"""),2629)</f>
        <v>2629</v>
      </c>
      <c r="B28" s="11" t="str">
        <f ca="1">IFERROR(__xludf.DUMMYFUNCTION("""COMPUTED_VALUE"""),"Asakusa was crowded.")</f>
        <v>Asakusa was crowded.</v>
      </c>
      <c r="C28" s="11" t="str">
        <f ca="1">IFERROR(__xludf.DUMMYFUNCTION("""COMPUTED_VALUE"""),"浅草は混んでいました。")</f>
        <v>浅草は混んでいました。</v>
      </c>
      <c r="D28" s="11" t="str">
        <f ca="1">IFERROR(__xludf.DUMMYFUNCTION("""COMPUTED_VALUE"""),"I_PPIS1 feel_VV0 I_PPIS1 ca_VM n't_XX say_VVI which_DDQ is_VBZ better_JJR ._.")</f>
        <v>I_PPIS1 feel_VV0 I_PPIS1 ca_VM n't_XX say_VVI which_DDQ is_VBZ better_JJR ._.</v>
      </c>
      <c r="E28" s="11" t="str">
        <f ca="1">IFERROR(__xludf.DUMMYFUNCTION("""COMPUTED_VALUE"""),"14.日本語独特の表現（擬態語・擬音語なども）")</f>
        <v>14.日本語独特の表現（擬態語・擬音語なども）</v>
      </c>
      <c r="F28" s="11" t="str">
        <f ca="1">IFERROR(__xludf.DUMMYFUNCTION("""COMPUTED_VALUE"""),"大学")</f>
        <v>大学</v>
      </c>
    </row>
    <row r="29" spans="1:9" ht="15.75" customHeight="1">
      <c r="A29" s="11">
        <f ca="1">IFERROR(__xludf.DUMMYFUNCTION("""COMPUTED_VALUE"""),2669)</f>
        <v>2669</v>
      </c>
      <c r="B29" s="11" t="str">
        <f ca="1">IFERROR(__xludf.DUMMYFUNCTION("""COMPUTED_VALUE"""),"Through our club field trip I became good friends with my seniors.")</f>
        <v>Through our club field trip I became good friends with my seniors.</v>
      </c>
      <c r="C29" s="11" t="str">
        <f ca="1">IFERROR(__xludf.DUMMYFUNCTION("""COMPUTED_VALUE"""),"合宿を通して、先輩方ととても仲良くなれた。")</f>
        <v>合宿を通して、先輩方ととても仲良くなれた。</v>
      </c>
      <c r="D29" s="11" t="str">
        <f ca="1">IFERROR(__xludf.DUMMYFUNCTION("""COMPUTED_VALUE"""),"The_AT population_NN1 of_IO Nagano_NN1 is_VBZ lower_JJR than_CSN Tokyo_NP1 's_GE (_( or_CC than_CSN that_DD1 of_IO Tokyo_NP1 )_) ._.  Nagano_NP1 's_GE population_NN1 is_VBZ lower_JJR than_CSN Tokyo_NP1 's_GE ._.")</f>
        <v>The_AT population_NN1 of_IO Nagano_NN1 is_VBZ lower_JJR than_CSN Tokyo_NP1 's_GE (_( or_CC than_CSN that_DD1 of_IO Tokyo_NP1 )_) ._.  Nagano_NP1 's_GE population_NN1 is_VBZ lower_JJR than_CSN Tokyo_NP1 's_GE ._.</v>
      </c>
      <c r="E29" s="11" t="str">
        <f ca="1">IFERROR(__xludf.DUMMYFUNCTION("""COMPUTED_VALUE"""),"11.地理・交通")</f>
        <v>11.地理・交通</v>
      </c>
      <c r="F29" s="11" t="str">
        <f ca="1">IFERROR(__xludf.DUMMYFUNCTION("""COMPUTED_VALUE"""),"大学")</f>
        <v>大学</v>
      </c>
    </row>
    <row r="30" spans="1:9" ht="15.75" customHeight="1">
      <c r="A30" s="11">
        <f ca="1">IFERROR(__xludf.DUMMYFUNCTION("""COMPUTED_VALUE"""),2904)</f>
        <v>2904</v>
      </c>
      <c r="B30" s="11" t="str">
        <f ca="1">IFERROR(__xludf.DUMMYFUNCTION("""COMPUTED_VALUE"""),"dance contest")</f>
        <v>dance contest</v>
      </c>
      <c r="C30" s="11" t="str">
        <f ca="1">IFERROR(__xludf.DUMMYFUNCTION("""COMPUTED_VALUE"""),"ダンスバトル")</f>
        <v>ダンスバトル</v>
      </c>
      <c r="D30" s="11" t="str">
        <f ca="1">IFERROR(__xludf.DUMMYFUNCTION("""COMPUTED_VALUE"""),"Haruka_NP1 was_VBDZ a_AT1 better_JJR dancer_NN1 ._.")</f>
        <v>Haruka_NP1 was_VBDZ a_AT1 better_JJR dancer_NN1 ._.</v>
      </c>
      <c r="E30" s="11" t="str">
        <f ca="1">IFERROR(__xludf.DUMMYFUNCTION("""COMPUTED_VALUE""")," 6.趣味・娯楽")</f>
        <v xml:space="preserve"> 6.趣味・娯楽</v>
      </c>
      <c r="F30" s="11" t="str">
        <f ca="1">IFERROR(__xludf.DUMMYFUNCTION("""COMPUTED_VALUE"""),"大学")</f>
        <v>大学</v>
      </c>
    </row>
    <row r="31" spans="1:9" ht="15.75" customHeight="1">
      <c r="A31" s="11">
        <f ca="1">IFERROR(__xludf.DUMMYFUNCTION("""COMPUTED_VALUE"""),2982)</f>
        <v>2982</v>
      </c>
      <c r="B31" s="11" t="str">
        <f ca="1">IFERROR(__xludf.DUMMYFUNCTION("""COMPUTED_VALUE"""),"Japanese inn")</f>
        <v>Japanese inn</v>
      </c>
      <c r="C31" s="11" t="str">
        <f ca="1">IFERROR(__xludf.DUMMYFUNCTION("""COMPUTED_VALUE"""),"旅館")</f>
        <v>旅館</v>
      </c>
      <c r="D31" s="11" t="str">
        <f ca="1">IFERROR(__xludf.DUMMYFUNCTION("""COMPUTED_VALUE"""),"My_APPGE condition_NN1 became_VVD worse_JJR so_CS I_PPIS1 had_VHD to_TO go_VVI into_II hospital_NN1 ._.")</f>
        <v>My_APPGE condition_NN1 became_VVD worse_JJR so_CS I_PPIS1 had_VHD to_TO go_VVI into_II hospital_NN1 ._.</v>
      </c>
      <c r="E31" s="11" t="str">
        <f ca="1">IFERROR(__xludf.DUMMYFUNCTION("""COMPUTED_VALUE""")," 9.健康")</f>
        <v xml:space="preserve"> 9.健康</v>
      </c>
      <c r="F31" s="11" t="str">
        <f ca="1">IFERROR(__xludf.DUMMYFUNCTION("""COMPUTED_VALUE"""),"大学")</f>
        <v>大学</v>
      </c>
    </row>
    <row r="32" spans="1:9" ht="15.75" customHeight="1">
      <c r="A32" s="11">
        <f ca="1">IFERROR(__xludf.DUMMYFUNCTION("""COMPUTED_VALUE"""),3057)</f>
        <v>3057</v>
      </c>
      <c r="B32" s="11" t="str">
        <f ca="1">IFERROR(__xludf.DUMMYFUNCTION("""COMPUTED_VALUE"""),"I almost missed the last train")</f>
        <v>I almost missed the last train</v>
      </c>
      <c r="C32" s="11" t="str">
        <f ca="1">IFERROR(__xludf.DUMMYFUNCTION("""COMPUTED_VALUE"""),"終電に乗り遅れそうだった。")</f>
        <v>終電に乗り遅れそうだった。</v>
      </c>
      <c r="D32" s="11" t="str">
        <f ca="1">IFERROR(__xludf.DUMMYFUNCTION("""COMPUTED_VALUE"""),"three_MC siblings_NN2 :_: my_APPGE elder_JJR sister_NN1 ,_, me_PPIO1 and_CC my_APPGE younger_JJR brother_NN1")</f>
        <v>three_MC siblings_NN2 :_: my_APPGE elder_JJR sister_NN1 ,_, me_PPIO1 and_CC my_APPGE younger_JJR brother_NN1</v>
      </c>
      <c r="E32" s="11" t="str">
        <f ca="1">IFERROR(__xludf.DUMMYFUNCTION("""COMPUTED_VALUE""")," 7.家族・友人関係（プレゼントほか含む）")</f>
        <v xml:space="preserve"> 7.家族・友人関係（プレゼントほか含む）</v>
      </c>
      <c r="F32" s="11" t="str">
        <f ca="1">IFERROR(__xludf.DUMMYFUNCTION("""COMPUTED_VALUE"""),"大学")</f>
        <v>大学</v>
      </c>
    </row>
    <row r="33" spans="1:6" ht="15.75" customHeight="1">
      <c r="A33" s="11">
        <f ca="1">IFERROR(__xludf.DUMMYFUNCTION("""COMPUTED_VALUE"""),3103)</f>
        <v>3103</v>
      </c>
      <c r="B33" s="11" t="str">
        <f ca="1">IFERROR(__xludf.DUMMYFUNCTION("""COMPUTED_VALUE"""),"return trip")</f>
        <v>return trip</v>
      </c>
      <c r="C33" s="11" t="str">
        <f ca="1">IFERROR(__xludf.DUMMYFUNCTION("""COMPUTED_VALUE"""),"日帰り")</f>
        <v>日帰り</v>
      </c>
      <c r="D33" s="11" t="str">
        <f ca="1">IFERROR(__xludf.DUMMYFUNCTION("""COMPUTED_VALUE"""),"My_APPGE older_JJR brother_NN1 drove_NN1 (_( the_AT car_NN1 )_) instead_II21 of_II22 me_PPIO1 ._.")</f>
        <v>My_APPGE older_JJR brother_NN1 drove_NN1 (_( the_AT car_NN1 )_) instead_II21 of_II22 me_PPIO1 ._.</v>
      </c>
      <c r="E33" s="11" t="str">
        <f ca="1">IFERROR(__xludf.DUMMYFUNCTION("""COMPUTED_VALUE"""),"11.地理・交通")</f>
        <v>11.地理・交通</v>
      </c>
      <c r="F33" s="11" t="str">
        <f ca="1">IFERROR(__xludf.DUMMYFUNCTION("""COMPUTED_VALUE"""),"大学")</f>
        <v>大学</v>
      </c>
    </row>
    <row r="34" spans="1:6" ht="15.75" customHeight="1">
      <c r="A34" s="11">
        <f ca="1">IFERROR(__xludf.DUMMYFUNCTION("""COMPUTED_VALUE"""),3130)</f>
        <v>3130</v>
      </c>
      <c r="B34" s="11" t="str">
        <f ca="1">IFERROR(__xludf.DUMMYFUNCTION("""COMPUTED_VALUE"""),"I ate hotpot.")</f>
        <v>I ate hotpot.</v>
      </c>
      <c r="C34" s="11" t="str">
        <f ca="1">IFERROR(__xludf.DUMMYFUNCTION("""COMPUTED_VALUE"""),"鍋を食べた。")</f>
        <v>鍋を食べた。</v>
      </c>
      <c r="D34" s="11" t="str">
        <f ca="1">IFERROR(__xludf.DUMMYFUNCTION("""COMPUTED_VALUE"""),"my_APPGE older_JJR brother-in-law_NN1")</f>
        <v>my_APPGE older_JJR brother-in-law_NN1</v>
      </c>
      <c r="E34" s="11" t="str">
        <f ca="1">IFERROR(__xludf.DUMMYFUNCTION("""COMPUTED_VALUE""")," 7.家族・友人関係（プレゼントほか含む）")</f>
        <v xml:space="preserve"> 7.家族・友人関係（プレゼントほか含む）</v>
      </c>
      <c r="F34" s="11" t="str">
        <f ca="1">IFERROR(__xludf.DUMMYFUNCTION("""COMPUTED_VALUE"""),"大学")</f>
        <v>大学</v>
      </c>
    </row>
    <row r="35" spans="1:6" ht="15.75" customHeight="1">
      <c r="A35" s="11">
        <f ca="1">IFERROR(__xludf.DUMMYFUNCTION("""COMPUTED_VALUE"""),3158)</f>
        <v>3158</v>
      </c>
      <c r="B35" s="11" t="str">
        <f ca="1">IFERROR(__xludf.DUMMYFUNCTION("""COMPUTED_VALUE"""),"We went there by two large buses.")</f>
        <v>We went there by two large buses.</v>
      </c>
      <c r="C35" s="11" t="str">
        <f ca="1">IFERROR(__xludf.DUMMYFUNCTION("""COMPUTED_VALUE"""),"私たちは大型バス2台で行った。")</f>
        <v>私たちは大型バス2台で行った。</v>
      </c>
      <c r="D35" s="11" t="str">
        <f ca="1">IFERROR(__xludf.DUMMYFUNCTION("""COMPUTED_VALUE"""),"I_PPIS1 went_VVD to_II one_MC1 of_IO the_AT mountains_NN2 that_CST I_PPIS1 had_VHD considered_VVN going_VVG to_II with_IW younger_JJR friends_NN2 as_II31 well_II32 as_II33 friends_NN2 of_IO my_APPGE own_DA age_NN1 ._.")</f>
        <v>I_PPIS1 went_VVD to_II one_MC1 of_IO the_AT mountains_NN2 that_CST I_PPIS1 had_VHD considered_VVN going_VVG to_II with_IW younger_JJR friends_NN2 as_II31 well_II32 as_II33 friends_NN2 of_IO my_APPGE own_DA age_NN1 ._.</v>
      </c>
      <c r="E35" s="11" t="str">
        <f ca="1">IFERROR(__xludf.DUMMYFUNCTION("""COMPUTED_VALUE""")," 4.旅行・買い物")</f>
        <v xml:space="preserve"> 4.旅行・買い物</v>
      </c>
      <c r="F35" s="11" t="str">
        <f ca="1">IFERROR(__xludf.DUMMYFUNCTION("""COMPUTED_VALUE"""),"大学")</f>
        <v>大学</v>
      </c>
    </row>
    <row r="36" spans="1:6" ht="15.75" customHeight="1">
      <c r="A36" s="11">
        <f ca="1">IFERROR(__xludf.DUMMYFUNCTION("""COMPUTED_VALUE"""),3261)</f>
        <v>3261</v>
      </c>
      <c r="B36" s="11" t="str">
        <f ca="1">IFERROR(__xludf.DUMMYFUNCTION("""COMPUTED_VALUE"""),"In my dream a wolf appeared from a closet.")</f>
        <v>In my dream a wolf appeared from a closet.</v>
      </c>
      <c r="C36" s="11" t="str">
        <f ca="1">IFERROR(__xludf.DUMMYFUNCTION("""COMPUTED_VALUE"""),"夢で押し入れからオオカミが出てきた。")</f>
        <v>夢で押し入れからオオカミが出てきた。</v>
      </c>
      <c r="D36" s="11" t="str">
        <f ca="1">IFERROR(__xludf.DUMMYFUNCTION("""COMPUTED_VALUE"""),"I_PPIS1 spent_VVD time_NNT1 [_( went_VVD out_RP ]_) with_IW a_AT1 younger_JJR friend_NN1 ._.")</f>
        <v>I_PPIS1 spent_VVD time_NNT1 [_( went_VVD out_RP ]_) with_IW a_AT1 younger_JJR friend_NN1 ._.</v>
      </c>
      <c r="E36" s="11" t="str">
        <f ca="1">IFERROR(__xludf.DUMMYFUNCTION("""COMPUTED_VALUE""")," 7.家族・友人関係（プレゼントほか含む）")</f>
        <v xml:space="preserve"> 7.家族・友人関係（プレゼントほか含む）</v>
      </c>
      <c r="F36" s="11" t="str">
        <f ca="1">IFERROR(__xludf.DUMMYFUNCTION("""COMPUTED_VALUE"""),"大学")</f>
        <v>大学</v>
      </c>
    </row>
    <row r="37" spans="1:6" ht="15.75" customHeight="1">
      <c r="A37" s="11">
        <f ca="1">IFERROR(__xludf.DUMMYFUNCTION("""COMPUTED_VALUE"""),3322)</f>
        <v>3322</v>
      </c>
      <c r="B37" s="11" t="str">
        <f ca="1">IFERROR(__xludf.DUMMYFUNCTION("""COMPUTED_VALUE"""),"Many people become attached to their worn out paper dictionary.")</f>
        <v>Many people become attached to their worn out paper dictionary.</v>
      </c>
      <c r="C37" s="11" t="str">
        <f ca="1">IFERROR(__xludf.DUMMYFUNCTION("""COMPUTED_VALUE"""),"紙辞書を使い古したので愛着がわく。")</f>
        <v>紙辞書を使い古したので愛着がわく。</v>
      </c>
      <c r="D37" s="11" t="str">
        <f ca="1">IFERROR(__xludf.DUMMYFUNCTION("""COMPUTED_VALUE"""),"Using_VVG a_AT1 paper_NN1 dictionary_NN1 requires_VVZ more_DAR effort_NN1 ,_, so_CS it_PPH1 is_VBZ easier_JJR for_IF us_PPIO2 to_TO memorize_VVI a_AT1 word_NN1 than_CSN when_CS consulting_VVG an_AT1 electronic_JJ dictionary_NN1 ._.")</f>
        <v>Using_VVG a_AT1 paper_NN1 dictionary_NN1 requires_VVZ more_DAR effort_NN1 ,_, so_CS it_PPH1 is_VBZ easier_JJR for_IF us_PPIO2 to_TO memorize_VVI a_AT1 word_NN1 than_CSN when_CS consulting_VVG an_AT1 electronic_JJ dictionary_NN1 ._.</v>
      </c>
      <c r="E37" s="11" t="str">
        <f ca="1">IFERROR(__xludf.DUMMYFUNCTION("""COMPUTED_VALUE""")," 2.学校（勉強・勉強以外含む）")</f>
        <v xml:space="preserve"> 2.学校（勉強・勉強以外含む）</v>
      </c>
      <c r="F37" s="11" t="str">
        <f ca="1">IFERROR(__xludf.DUMMYFUNCTION("""COMPUTED_VALUE"""),"大学")</f>
        <v>大学</v>
      </c>
    </row>
    <row r="38" spans="1:6" ht="15.75" customHeight="1">
      <c r="A38" s="11">
        <f ca="1">IFERROR(__xludf.DUMMYFUNCTION("""COMPUTED_VALUE"""),3515)</f>
        <v>3515</v>
      </c>
      <c r="B38" s="11" t="str">
        <f ca="1">IFERROR(__xludf.DUMMYFUNCTION("""COMPUTED_VALUE"""),"What is your weak subject? / What are your weak subjects? / What is your weakest subject? / What subjects are you poor at? / What subjects are you not good at? / What subjects are you bad at?")</f>
        <v>What is your weak subject? / What are your weak subjects? / What is your weakest subject? / What subjects are you poor at? / What subjects are you not good at? / What subjects are you bad at?</v>
      </c>
      <c r="C38" s="11" t="str">
        <f ca="1">IFERROR(__xludf.DUMMYFUNCTION("""COMPUTED_VALUE"""),"苦手な教科はなんですか。")</f>
        <v>苦手な教科はなんですか。</v>
      </c>
      <c r="D38" s="11" t="str">
        <f ca="1">IFERROR(__xludf.DUMMYFUNCTION("""COMPUTED_VALUE"""),"My_APPGE elder_JJR sister_NN1 was_VBDZ moved_VVN by_II (_( watching_VVG )_) the_AT movie_NN1 [_( film_NN1 ]_) ._.")</f>
        <v>My_APPGE elder_JJR sister_NN1 was_VBDZ moved_VVN by_II (_( watching_VVG )_) the_AT movie_NN1 [_( film_NN1 ]_) ._.</v>
      </c>
      <c r="E38" s="11" t="str">
        <f ca="1">IFERROR(__xludf.DUMMYFUNCTION("""COMPUTED_VALUE""")," 6.趣味・娯楽")</f>
        <v xml:space="preserve"> 6.趣味・娯楽</v>
      </c>
      <c r="F38" s="11" t="str">
        <f ca="1">IFERROR(__xludf.DUMMYFUNCTION("""COMPUTED_VALUE"""),"中学校")</f>
        <v>中学校</v>
      </c>
    </row>
    <row r="39" spans="1:6" ht="15.75" customHeight="1">
      <c r="A39" s="11">
        <f ca="1">IFERROR(__xludf.DUMMYFUNCTION("""COMPUTED_VALUE"""),3570)</f>
        <v>3570</v>
      </c>
      <c r="B39" s="11" t="str">
        <f ca="1">IFERROR(__xludf.DUMMYFUNCTION("""COMPUTED_VALUE"""),"What sports do you want to do and who (do you want to do them) with? / What sport do you want to do and who (do you want to do it) with?")</f>
        <v>What sports do you want to do and who (do you want to do them) with? / What sport do you want to do and who (do you want to do it) with?</v>
      </c>
      <c r="C39" s="11" t="str">
        <f ca="1">IFERROR(__xludf.DUMMYFUNCTION("""COMPUTED_VALUE"""),"あなたは誰とどのようなこと（スポーツ）がしたいですか。")</f>
        <v>あなたは誰とどのようなこと（スポーツ）がしたいですか。</v>
      </c>
      <c r="D39" s="11" t="str">
        <f ca="1">IFERROR(__xludf.DUMMYFUNCTION("""COMPUTED_VALUE"""),"I_PPIS1 am_VBM better_JJR at_II fielding_VVG than_CSN batting_NN1 ._. /_FO I_ZZ1 can_VM field_VVI better_RRR than_CSN I_PPIS1 can_VM bat_VVI ._.")</f>
        <v>I_PPIS1 am_VBM better_JJR at_II fielding_VVG than_CSN batting_NN1 ._. /_FO I_ZZ1 can_VM field_VVI better_RRR than_CSN I_PPIS1 can_VM bat_VVI ._.</v>
      </c>
      <c r="E39" s="11" t="str">
        <f ca="1">IFERROR(__xludf.DUMMYFUNCTION("""COMPUTED_VALUE""")," 6.趣味・娯楽")</f>
        <v xml:space="preserve"> 6.趣味・娯楽</v>
      </c>
      <c r="F39" s="11" t="str">
        <f ca="1">IFERROR(__xludf.DUMMYFUNCTION("""COMPUTED_VALUE"""),"中学校")</f>
        <v>中学校</v>
      </c>
    </row>
    <row r="40" spans="1:6" ht="15.75" customHeight="1">
      <c r="A40" s="11">
        <f ca="1">IFERROR(__xludf.DUMMYFUNCTION("""COMPUTED_VALUE"""),3693)</f>
        <v>3693</v>
      </c>
      <c r="B40" s="11" t="str">
        <f ca="1">IFERROR(__xludf.DUMMYFUNCTION("""COMPUTED_VALUE"""),"Who do you like (the) best in that group?")</f>
        <v>Who do you like (the) best in that group?</v>
      </c>
      <c r="C40" s="11" t="str">
        <f ca="1">IFERROR(__xludf.DUMMYFUNCTION("""COMPUTED_VALUE"""),"そのグループの中でだれが一番好きですか？")</f>
        <v>そのグループの中でだれが一番好きですか？</v>
      </c>
      <c r="D40" s="11" t="str">
        <f ca="1">IFERROR(__xludf.DUMMYFUNCTION("""COMPUTED_VALUE"""),"My_APPGE musical_JJ instrument_NN1 is_VBZ bigger_JJR than_CSN a_AT1 mandolin_NN1 ._.")</f>
        <v>My_APPGE musical_JJ instrument_NN1 is_VBZ bigger_JJR than_CSN a_AT1 mandolin_NN1 ._.</v>
      </c>
      <c r="E40" s="11" t="str">
        <f ca="1">IFERROR(__xludf.DUMMYFUNCTION("""COMPUTED_VALUE""")," 6.趣味・娯楽")</f>
        <v xml:space="preserve"> 6.趣味・娯楽</v>
      </c>
      <c r="F40" s="11" t="str">
        <f ca="1">IFERROR(__xludf.DUMMYFUNCTION("""COMPUTED_VALUE"""),"中学校")</f>
        <v>中学校</v>
      </c>
    </row>
    <row r="41" spans="1:6" ht="15.75" customHeight="1">
      <c r="A41" s="11">
        <f ca="1">IFERROR(__xludf.DUMMYFUNCTION("""COMPUTED_VALUE"""),3864)</f>
        <v>3864</v>
      </c>
      <c r="B41" s="11" t="str">
        <f ca="1">IFERROR(__xludf.DUMMYFUNCTION("""COMPUTED_VALUE"""),"How long do you play games in one day?")</f>
        <v>How long do you play games in one day?</v>
      </c>
      <c r="C41" s="11" t="str">
        <f ca="1">IFERROR(__xludf.DUMMYFUNCTION("""COMPUTED_VALUE"""),"一日にどのくらいの時間ゲームをするの？")</f>
        <v>一日にどのくらいの時間ゲームをするの？</v>
      </c>
      <c r="D41" s="11" t="str">
        <f ca="1">IFERROR(__xludf.DUMMYFUNCTION("""COMPUTED_VALUE"""),"I_PPIS1 am_VBM better_JJR at_II breaststroke_NN1 than_CSN freestyle_NN1 ,_, backstroke_NN1 and_CC butterfly_NN1 ._.")</f>
        <v>I_PPIS1 am_VBM better_JJR at_II breaststroke_NN1 than_CSN freestyle_NN1 ,_, backstroke_NN1 and_CC butterfly_NN1 ._.</v>
      </c>
      <c r="E41" s="11" t="str">
        <f ca="1">IFERROR(__xludf.DUMMYFUNCTION("""COMPUTED_VALUE""")," 6.趣味・娯楽")</f>
        <v xml:space="preserve"> 6.趣味・娯楽</v>
      </c>
      <c r="F41" s="11" t="str">
        <f ca="1">IFERROR(__xludf.DUMMYFUNCTION("""COMPUTED_VALUE"""),"中学校")</f>
        <v>中学校</v>
      </c>
    </row>
    <row r="42" spans="1:6" ht="15.75" customHeight="1">
      <c r="A42" s="11"/>
      <c r="B42" s="11"/>
      <c r="C42" s="11"/>
      <c r="D42" s="11"/>
      <c r="E42" s="11"/>
      <c r="F42" s="11"/>
    </row>
    <row r="43" spans="1:6" ht="15.75" customHeight="1">
      <c r="A43" s="11"/>
      <c r="B43" s="11"/>
      <c r="C43" s="11"/>
      <c r="D43" s="11"/>
      <c r="E43" s="11"/>
      <c r="F43" s="11"/>
    </row>
    <row r="44" spans="1:6" ht="15.75" customHeight="1">
      <c r="A44" s="11"/>
      <c r="B44" s="11"/>
      <c r="C44" s="11"/>
      <c r="D44" s="11"/>
      <c r="E44" s="11"/>
      <c r="F44" s="11"/>
    </row>
    <row r="45" spans="1:6" ht="15.75" customHeight="1">
      <c r="A45" s="11"/>
      <c r="B45" s="11"/>
      <c r="C45" s="11"/>
      <c r="D45" s="11"/>
      <c r="E45" s="11"/>
      <c r="F45" s="11"/>
    </row>
    <row r="46" spans="1:6" ht="15.75" customHeight="1">
      <c r="A46" s="11"/>
      <c r="B46" s="11"/>
      <c r="C46" s="11"/>
      <c r="D46" s="11"/>
      <c r="E46" s="11"/>
      <c r="F46" s="11"/>
    </row>
    <row r="47" spans="1:6" ht="15.75" customHeight="1">
      <c r="A47" s="11"/>
      <c r="B47" s="11"/>
      <c r="C47" s="11"/>
      <c r="D47" s="11"/>
      <c r="E47" s="11"/>
      <c r="F47" s="11"/>
    </row>
    <row r="48" spans="1:6" ht="15.75" customHeight="1">
      <c r="A48" s="11"/>
      <c r="B48" s="11"/>
      <c r="C48" s="11"/>
      <c r="D48" s="11"/>
      <c r="E48" s="11"/>
      <c r="F48" s="11"/>
    </row>
    <row r="49" spans="1:6" ht="15.75" customHeight="1">
      <c r="A49" s="11"/>
      <c r="B49" s="11"/>
      <c r="C49" s="11"/>
      <c r="D49" s="11"/>
      <c r="E49" s="11"/>
      <c r="F49" s="11"/>
    </row>
    <row r="50" spans="1:6" ht="15.75" customHeight="1">
      <c r="A50" s="11"/>
      <c r="B50" s="11"/>
      <c r="C50" s="11"/>
      <c r="D50" s="11"/>
      <c r="E50" s="11"/>
      <c r="F50" s="11"/>
    </row>
    <row r="51" spans="1:6" ht="15.75" customHeight="1">
      <c r="A51" s="11"/>
      <c r="B51" s="11"/>
      <c r="C51" s="11"/>
      <c r="D51" s="11"/>
      <c r="E51" s="11"/>
      <c r="F51" s="11"/>
    </row>
    <row r="52" spans="1:6" ht="15.75" customHeight="1">
      <c r="A52" s="11"/>
      <c r="B52" s="11"/>
      <c r="C52" s="11"/>
      <c r="D52" s="11"/>
      <c r="E52" s="11"/>
      <c r="F52" s="11"/>
    </row>
    <row r="53" spans="1:6" ht="15.75" customHeight="1">
      <c r="A53" s="11"/>
      <c r="B53" s="11"/>
      <c r="C53" s="11"/>
      <c r="D53" s="11"/>
      <c r="E53" s="11"/>
      <c r="F53" s="11"/>
    </row>
    <row r="54" spans="1:6" ht="15.75" customHeight="1">
      <c r="A54" s="11"/>
      <c r="B54" s="11"/>
      <c r="C54" s="11"/>
      <c r="D54" s="11"/>
      <c r="E54" s="11"/>
      <c r="F54" s="11"/>
    </row>
    <row r="55" spans="1:6" ht="15.75" customHeight="1">
      <c r="A55" s="11"/>
      <c r="B55" s="11"/>
      <c r="C55" s="11"/>
      <c r="D55" s="11"/>
      <c r="E55" s="11"/>
      <c r="F55" s="11"/>
    </row>
    <row r="56" spans="1:6" ht="15.75" customHeight="1">
      <c r="A56" s="11"/>
      <c r="B56" s="11"/>
      <c r="C56" s="11"/>
      <c r="D56" s="11"/>
      <c r="E56" s="11"/>
      <c r="F56" s="11"/>
    </row>
    <row r="57" spans="1:6" ht="15.75" customHeight="1">
      <c r="A57" s="11"/>
      <c r="B57" s="11"/>
      <c r="C57" s="11"/>
      <c r="D57" s="11"/>
      <c r="E57" s="11"/>
      <c r="F57" s="11"/>
    </row>
    <row r="58" spans="1:6" ht="15.75" customHeight="1">
      <c r="A58" s="11"/>
      <c r="B58" s="11"/>
      <c r="C58" s="11"/>
      <c r="D58" s="11"/>
      <c r="E58" s="11"/>
      <c r="F58" s="11"/>
    </row>
    <row r="59" spans="1:6" ht="15.75" customHeight="1">
      <c r="A59" s="11"/>
      <c r="B59" s="11"/>
      <c r="C59" s="11"/>
      <c r="D59" s="11"/>
      <c r="E59" s="11"/>
      <c r="F59" s="11"/>
    </row>
    <row r="60" spans="1:6" ht="15.75" customHeight="1">
      <c r="A60" s="11"/>
      <c r="B60" s="11"/>
      <c r="C60" s="11"/>
      <c r="D60" s="11"/>
      <c r="E60" s="11"/>
      <c r="F60" s="11"/>
    </row>
    <row r="61" spans="1:6" ht="15.75" customHeight="1">
      <c r="A61" s="11"/>
      <c r="B61" s="11"/>
      <c r="C61" s="11"/>
      <c r="D61" s="11"/>
      <c r="E61" s="11"/>
      <c r="F61" s="11"/>
    </row>
    <row r="62" spans="1:6" ht="15.75" customHeight="1">
      <c r="A62" s="11"/>
      <c r="B62" s="11"/>
      <c r="C62" s="11"/>
      <c r="D62" s="11"/>
      <c r="E62" s="11"/>
      <c r="F62" s="11"/>
    </row>
    <row r="63" spans="1:6" ht="15.75" customHeight="1">
      <c r="A63" s="11"/>
      <c r="B63" s="11"/>
      <c r="C63" s="11"/>
      <c r="D63" s="11"/>
      <c r="E63" s="11"/>
      <c r="F63" s="11"/>
    </row>
    <row r="64" spans="1:6" ht="15.75" customHeight="1">
      <c r="A64" s="11"/>
      <c r="B64" s="11"/>
      <c r="C64" s="11"/>
      <c r="D64" s="11"/>
      <c r="E64" s="11"/>
      <c r="F64" s="11"/>
    </row>
    <row r="65" spans="1:6" ht="15.75" customHeight="1">
      <c r="A65" s="11"/>
      <c r="B65" s="11"/>
      <c r="C65" s="11"/>
      <c r="D65" s="11"/>
      <c r="E65" s="11"/>
      <c r="F65" s="11"/>
    </row>
    <row r="66" spans="1:6" ht="15.75" customHeight="1">
      <c r="A66" s="11"/>
      <c r="B66" s="11"/>
      <c r="C66" s="11"/>
      <c r="D66" s="11"/>
      <c r="E66" s="11"/>
      <c r="F66" s="11"/>
    </row>
    <row r="67" spans="1:6" ht="15.75" customHeight="1">
      <c r="A67" s="11"/>
      <c r="B67" s="11"/>
      <c r="C67" s="11"/>
      <c r="D67" s="11"/>
      <c r="E67" s="11"/>
      <c r="F67" s="11"/>
    </row>
    <row r="68" spans="1:6" ht="15.75" customHeight="1">
      <c r="A68" s="11"/>
      <c r="B68" s="11"/>
      <c r="C68" s="11"/>
      <c r="D68" s="11"/>
      <c r="E68" s="11"/>
      <c r="F68" s="11"/>
    </row>
    <row r="69" spans="1:6" ht="15.75" customHeight="1">
      <c r="A69" s="11"/>
      <c r="B69" s="11"/>
      <c r="C69" s="11"/>
      <c r="D69" s="11"/>
      <c r="E69" s="11"/>
      <c r="F69" s="11"/>
    </row>
    <row r="70" spans="1:6" ht="15.75" customHeight="1">
      <c r="A70" s="11"/>
      <c r="B70" s="11"/>
      <c r="C70" s="11"/>
      <c r="D70" s="11"/>
      <c r="E70" s="11"/>
      <c r="F70" s="11"/>
    </row>
    <row r="71" spans="1:6" ht="15.75" customHeight="1">
      <c r="A71" s="11"/>
      <c r="B71" s="11"/>
      <c r="C71" s="11"/>
      <c r="D71" s="11"/>
      <c r="E71" s="11"/>
      <c r="F71" s="11"/>
    </row>
    <row r="72" spans="1:6" ht="15.75" customHeight="1">
      <c r="A72" s="11"/>
      <c r="B72" s="11"/>
      <c r="C72" s="11"/>
      <c r="D72" s="11"/>
      <c r="E72" s="11"/>
      <c r="F72" s="11"/>
    </row>
    <row r="73" spans="1:6" ht="15.75" customHeight="1">
      <c r="A73" s="11"/>
      <c r="B73" s="11"/>
      <c r="C73" s="11"/>
      <c r="D73" s="11"/>
      <c r="E73" s="11"/>
      <c r="F73" s="11"/>
    </row>
    <row r="74" spans="1:6" ht="15.75" customHeight="1">
      <c r="A74" s="11"/>
      <c r="B74" s="11"/>
      <c r="C74" s="11"/>
      <c r="D74" s="11"/>
      <c r="E74" s="11"/>
      <c r="F74" s="11"/>
    </row>
    <row r="75" spans="1:6" ht="15.75" customHeight="1">
      <c r="A75" s="11"/>
      <c r="B75" s="11"/>
      <c r="C75" s="11"/>
      <c r="D75" s="11"/>
      <c r="E75" s="11"/>
      <c r="F75" s="11"/>
    </row>
    <row r="76" spans="1:6" ht="15.75" customHeight="1">
      <c r="A76" s="11"/>
      <c r="B76" s="11"/>
      <c r="C76" s="11"/>
      <c r="D76" s="11"/>
      <c r="E76" s="11"/>
      <c r="F76" s="11"/>
    </row>
    <row r="77" spans="1:6" ht="15.75" customHeight="1">
      <c r="A77" s="11"/>
      <c r="B77" s="11"/>
      <c r="C77" s="11"/>
      <c r="D77" s="11"/>
      <c r="E77" s="11"/>
      <c r="F77" s="11"/>
    </row>
    <row r="78" spans="1:6" ht="15.75" customHeight="1">
      <c r="A78" s="11"/>
      <c r="B78" s="11"/>
      <c r="C78" s="11"/>
      <c r="D78" s="11"/>
      <c r="E78" s="11"/>
      <c r="F78" s="11"/>
    </row>
    <row r="79" spans="1:6" ht="15.75" customHeight="1">
      <c r="A79" s="11"/>
      <c r="B79" s="11"/>
      <c r="C79" s="11"/>
      <c r="D79" s="11"/>
      <c r="E79" s="11"/>
      <c r="F79" s="11"/>
    </row>
    <row r="80" spans="1:6" ht="15.75" customHeight="1">
      <c r="A80" s="11"/>
      <c r="B80" s="11"/>
      <c r="C80" s="11"/>
      <c r="D80" s="11"/>
      <c r="E80" s="11"/>
      <c r="F80" s="11"/>
    </row>
    <row r="81" spans="1:6" ht="15.75" customHeight="1">
      <c r="A81" s="11"/>
      <c r="B81" s="11"/>
      <c r="C81" s="11"/>
      <c r="D81" s="11"/>
      <c r="E81" s="11"/>
      <c r="F81" s="11"/>
    </row>
    <row r="82" spans="1:6" ht="15.75" customHeight="1">
      <c r="A82" s="11"/>
      <c r="B82" s="11"/>
      <c r="C82" s="11"/>
      <c r="D82" s="11"/>
      <c r="E82" s="11"/>
      <c r="F82" s="11"/>
    </row>
    <row r="83" spans="1:6" ht="15.75" customHeight="1">
      <c r="A83" s="11"/>
      <c r="B83" s="11"/>
      <c r="C83" s="11"/>
      <c r="D83" s="11"/>
      <c r="E83" s="11"/>
      <c r="F83" s="11"/>
    </row>
    <row r="84" spans="1:6" ht="15.75" customHeight="1">
      <c r="A84" s="11"/>
      <c r="B84" s="11"/>
      <c r="C84" s="11"/>
      <c r="D84" s="11"/>
      <c r="E84" s="11"/>
      <c r="F84" s="11"/>
    </row>
    <row r="85" spans="1:6" ht="15.75" customHeight="1">
      <c r="A85" s="11"/>
      <c r="B85" s="11"/>
      <c r="C85" s="11"/>
      <c r="D85" s="11"/>
      <c r="E85" s="11"/>
      <c r="F85" s="11"/>
    </row>
    <row r="86" spans="1:6" ht="15.75" customHeight="1">
      <c r="A86" s="11"/>
      <c r="B86" s="11"/>
      <c r="C86" s="11"/>
      <c r="D86" s="11"/>
      <c r="E86" s="11"/>
      <c r="F86" s="11"/>
    </row>
    <row r="87" spans="1:6" ht="15.75" customHeight="1">
      <c r="A87" s="11"/>
      <c r="B87" s="11"/>
      <c r="C87" s="11"/>
      <c r="D87" s="11"/>
      <c r="E87" s="11"/>
      <c r="F87" s="11"/>
    </row>
    <row r="88" spans="1:6" ht="15.75" customHeight="1">
      <c r="A88" s="11"/>
      <c r="B88" s="11"/>
      <c r="C88" s="11"/>
      <c r="D88" s="11"/>
      <c r="E88" s="11"/>
      <c r="F88" s="11"/>
    </row>
    <row r="89" spans="1:6" ht="15.75" customHeight="1">
      <c r="A89" s="11"/>
      <c r="B89" s="11"/>
      <c r="C89" s="11"/>
      <c r="D89" s="11"/>
      <c r="E89" s="11"/>
      <c r="F89" s="11"/>
    </row>
    <row r="90" spans="1:6" ht="15.75" customHeight="1">
      <c r="A90" s="11"/>
      <c r="B90" s="11"/>
      <c r="C90" s="11"/>
      <c r="D90" s="11"/>
      <c r="E90" s="11"/>
      <c r="F90" s="11"/>
    </row>
    <row r="91" spans="1:6" ht="15.75" customHeight="1">
      <c r="A91" s="11"/>
      <c r="B91" s="11"/>
      <c r="C91" s="11"/>
      <c r="D91" s="11"/>
      <c r="E91" s="11"/>
      <c r="F91" s="11"/>
    </row>
    <row r="92" spans="1:6" ht="15.75" customHeight="1">
      <c r="A92" s="11"/>
      <c r="B92" s="11"/>
      <c r="C92" s="11"/>
      <c r="D92" s="11"/>
      <c r="E92" s="11"/>
      <c r="F92" s="11"/>
    </row>
    <row r="93" spans="1:6" ht="15.75" customHeight="1">
      <c r="A93" s="11"/>
      <c r="B93" s="11"/>
      <c r="C93" s="11"/>
      <c r="D93" s="11"/>
      <c r="E93" s="11"/>
      <c r="F93" s="11"/>
    </row>
    <row r="94" spans="1:6" ht="15.75" customHeight="1">
      <c r="A94" s="11"/>
      <c r="B94" s="11"/>
      <c r="C94" s="11"/>
      <c r="D94" s="11"/>
      <c r="E94" s="11"/>
      <c r="F94" s="11"/>
    </row>
    <row r="95" spans="1:6" ht="15.75" customHeight="1">
      <c r="A95" s="11"/>
      <c r="B95" s="11"/>
      <c r="C95" s="11"/>
      <c r="D95" s="11"/>
      <c r="E95" s="11"/>
      <c r="F95" s="11"/>
    </row>
    <row r="96" spans="1:6" ht="15.75" customHeight="1">
      <c r="A96" s="11"/>
      <c r="B96" s="11"/>
      <c r="C96" s="11"/>
      <c r="D96" s="11"/>
      <c r="E96" s="11"/>
      <c r="F96" s="11"/>
    </row>
    <row r="97" spans="1:6" ht="15.75" customHeight="1">
      <c r="A97" s="11"/>
      <c r="B97" s="11"/>
      <c r="C97" s="11"/>
      <c r="D97" s="11"/>
      <c r="E97" s="11"/>
      <c r="F97" s="11"/>
    </row>
    <row r="98" spans="1:6" ht="15.75" customHeight="1">
      <c r="A98" s="11"/>
      <c r="B98" s="11"/>
      <c r="C98" s="11"/>
      <c r="D98" s="11"/>
      <c r="E98" s="11"/>
      <c r="F98" s="11"/>
    </row>
    <row r="99" spans="1:6" ht="15.75" customHeight="1">
      <c r="A99" s="11"/>
      <c r="B99" s="11"/>
      <c r="C99" s="11"/>
      <c r="D99" s="11"/>
      <c r="E99" s="11"/>
      <c r="F99" s="11"/>
    </row>
    <row r="100" spans="1:6" ht="15.75" customHeight="1">
      <c r="A100" s="11"/>
      <c r="B100" s="11"/>
      <c r="C100" s="11"/>
      <c r="D100" s="11"/>
      <c r="E100" s="11"/>
      <c r="F100" s="11"/>
    </row>
    <row r="101" spans="1:6" ht="15.75" customHeight="1">
      <c r="A101" s="2"/>
      <c r="B101" s="2"/>
      <c r="C101" s="2"/>
      <c r="D101" s="2"/>
      <c r="E101" s="2"/>
      <c r="F101" s="2"/>
    </row>
    <row r="102" spans="1:6" ht="15.75" customHeight="1">
      <c r="A102" s="2"/>
      <c r="B102" s="2"/>
      <c r="C102" s="2"/>
      <c r="D102" s="2"/>
      <c r="E102" s="2"/>
      <c r="F102" s="2"/>
    </row>
    <row r="103" spans="1:6" ht="15.75" customHeight="1">
      <c r="A103" s="2"/>
      <c r="B103" s="2"/>
      <c r="C103" s="2"/>
      <c r="D103" s="2"/>
      <c r="E103" s="2"/>
      <c r="F103" s="2"/>
    </row>
    <row r="104" spans="1:6" ht="15.75" customHeight="1">
      <c r="A104" s="2"/>
      <c r="B104" s="2"/>
      <c r="C104" s="2"/>
      <c r="D104" s="2"/>
      <c r="E104" s="2"/>
      <c r="F104" s="2"/>
    </row>
    <row r="105" spans="1:6" ht="15.75" customHeight="1">
      <c r="A105" s="2"/>
      <c r="B105" s="2"/>
      <c r="C105" s="2"/>
      <c r="D105" s="2"/>
      <c r="E105" s="2"/>
      <c r="F105" s="2"/>
    </row>
    <row r="106" spans="1:6" ht="15.75" customHeight="1">
      <c r="A106" s="2"/>
      <c r="B106" s="2"/>
      <c r="C106" s="2"/>
      <c r="D106" s="2"/>
      <c r="E106" s="2"/>
      <c r="F106" s="2"/>
    </row>
    <row r="107" spans="1:6" ht="15.75" customHeight="1">
      <c r="A107" s="2"/>
      <c r="B107" s="2"/>
      <c r="C107" s="2"/>
      <c r="D107" s="2"/>
      <c r="E107" s="2"/>
      <c r="F107" s="2"/>
    </row>
    <row r="108" spans="1:6" ht="15.75" customHeight="1">
      <c r="A108" s="2"/>
      <c r="B108" s="2"/>
      <c r="C108" s="2"/>
      <c r="D108" s="2"/>
      <c r="E108" s="2"/>
      <c r="F108" s="2"/>
    </row>
    <row r="109" spans="1:6" ht="15.75" customHeight="1">
      <c r="A109" s="2"/>
      <c r="B109" s="2"/>
      <c r="C109" s="2"/>
      <c r="D109" s="2"/>
      <c r="E109" s="2"/>
      <c r="F109" s="2"/>
    </row>
    <row r="110" spans="1:6" ht="15.75" customHeight="1">
      <c r="A110" s="2"/>
      <c r="B110" s="2"/>
      <c r="C110" s="2"/>
      <c r="D110" s="2"/>
      <c r="E110" s="2"/>
      <c r="F110" s="2"/>
    </row>
    <row r="111" spans="1:6" ht="15.75" customHeight="1">
      <c r="A111" s="2"/>
      <c r="B111" s="2"/>
      <c r="C111" s="2"/>
      <c r="D111" s="2"/>
      <c r="E111" s="2"/>
      <c r="F111" s="2"/>
    </row>
    <row r="112" spans="1:6" ht="15.75" customHeight="1">
      <c r="A112" s="2"/>
      <c r="B112" s="2"/>
      <c r="C112" s="2"/>
      <c r="D112" s="2"/>
      <c r="E112" s="2"/>
      <c r="F112" s="2"/>
    </row>
    <row r="113" spans="1:6" ht="15.75" customHeight="1">
      <c r="A113" s="2"/>
      <c r="B113" s="2"/>
      <c r="C113" s="2"/>
      <c r="D113" s="2"/>
      <c r="E113" s="2"/>
      <c r="F113" s="2"/>
    </row>
    <row r="114" spans="1:6" ht="15.75" customHeight="1">
      <c r="A114" s="2"/>
      <c r="B114" s="2"/>
      <c r="C114" s="2"/>
      <c r="D114" s="2"/>
      <c r="E114" s="2"/>
      <c r="F114" s="2"/>
    </row>
    <row r="115" spans="1:6" ht="15.75" customHeight="1">
      <c r="A115" s="2"/>
      <c r="B115" s="2"/>
      <c r="C115" s="2"/>
      <c r="D115" s="2"/>
      <c r="E115" s="2"/>
      <c r="F115" s="2"/>
    </row>
    <row r="116" spans="1:6" ht="15.75" customHeight="1">
      <c r="A116" s="2"/>
      <c r="B116" s="2"/>
      <c r="C116" s="2"/>
      <c r="D116" s="2"/>
      <c r="E116" s="2"/>
      <c r="F116" s="2"/>
    </row>
    <row r="117" spans="1:6" ht="15.75" customHeight="1">
      <c r="A117" s="2"/>
      <c r="B117" s="2"/>
      <c r="C117" s="2"/>
      <c r="D117" s="2"/>
      <c r="E117" s="2"/>
      <c r="F117" s="2"/>
    </row>
    <row r="118" spans="1:6" ht="15.75" customHeight="1">
      <c r="A118" s="2"/>
      <c r="B118" s="2"/>
      <c r="C118" s="2"/>
      <c r="D118" s="2"/>
      <c r="E118" s="2"/>
      <c r="F118" s="2"/>
    </row>
    <row r="119" spans="1:6" ht="15.75" customHeight="1">
      <c r="A119" s="2"/>
      <c r="B119" s="2"/>
      <c r="C119" s="2"/>
      <c r="D119" s="2"/>
      <c r="E119" s="2"/>
      <c r="F119" s="2"/>
    </row>
    <row r="120" spans="1:6" ht="15.75" customHeight="1">
      <c r="A120" s="2"/>
      <c r="B120" s="2"/>
      <c r="C120" s="2"/>
      <c r="D120" s="2"/>
      <c r="E120" s="2"/>
      <c r="F120" s="2"/>
    </row>
    <row r="121" spans="1:6" ht="15.75" customHeight="1">
      <c r="A121" s="2"/>
      <c r="B121" s="2"/>
      <c r="C121" s="2"/>
      <c r="D121" s="2"/>
      <c r="E121" s="2"/>
      <c r="F121" s="2"/>
    </row>
    <row r="122" spans="1:6" ht="15.75" customHeight="1">
      <c r="A122" s="2"/>
      <c r="B122" s="2"/>
      <c r="C122" s="2"/>
      <c r="D122" s="2"/>
      <c r="E122" s="2"/>
      <c r="F122" s="2"/>
    </row>
    <row r="123" spans="1:6" ht="15.75" customHeight="1">
      <c r="A123" s="2"/>
      <c r="B123" s="2"/>
      <c r="C123" s="2"/>
      <c r="D123" s="2"/>
      <c r="E123" s="2"/>
      <c r="F123" s="2"/>
    </row>
    <row r="124" spans="1:6" ht="15.75" customHeight="1">
      <c r="A124" s="2"/>
      <c r="B124" s="2"/>
      <c r="C124" s="2"/>
      <c r="D124" s="2"/>
      <c r="E124" s="2"/>
      <c r="F124" s="2"/>
    </row>
    <row r="125" spans="1:6" ht="15.75" customHeight="1">
      <c r="A125" s="2"/>
      <c r="B125" s="2"/>
      <c r="C125" s="2"/>
      <c r="D125" s="2"/>
      <c r="E125" s="2"/>
      <c r="F125" s="2"/>
    </row>
    <row r="126" spans="1:6" ht="15.75" customHeight="1">
      <c r="A126" s="2"/>
      <c r="B126" s="2"/>
      <c r="C126" s="2"/>
      <c r="D126" s="2"/>
      <c r="E126" s="2"/>
      <c r="F126" s="2"/>
    </row>
    <row r="127" spans="1:6" ht="15.75" customHeight="1">
      <c r="A127" s="2"/>
      <c r="B127" s="2"/>
      <c r="C127" s="2"/>
      <c r="D127" s="2"/>
      <c r="E127" s="2"/>
      <c r="F127" s="2"/>
    </row>
    <row r="128" spans="1:6" ht="15.75" customHeight="1">
      <c r="A128" s="2"/>
      <c r="B128" s="2"/>
      <c r="C128" s="2"/>
      <c r="D128" s="2"/>
      <c r="E128" s="2"/>
      <c r="F128" s="2"/>
    </row>
    <row r="129" spans="1:6" ht="15.75" customHeight="1">
      <c r="A129" s="2"/>
      <c r="B129" s="2"/>
      <c r="C129" s="2"/>
      <c r="D129" s="2"/>
      <c r="E129" s="2"/>
      <c r="F129" s="2"/>
    </row>
    <row r="130" spans="1:6" ht="15.75" customHeight="1">
      <c r="A130" s="2"/>
      <c r="B130" s="2"/>
      <c r="C130" s="2"/>
      <c r="D130" s="2"/>
      <c r="E130" s="2"/>
      <c r="F130" s="2"/>
    </row>
    <row r="131" spans="1:6" ht="15.75" customHeight="1">
      <c r="A131" s="2"/>
      <c r="B131" s="2"/>
      <c r="C131" s="2"/>
      <c r="D131" s="2"/>
      <c r="E131" s="2"/>
      <c r="F131" s="2"/>
    </row>
    <row r="132" spans="1:6" ht="15.75" customHeight="1">
      <c r="A132" s="2"/>
      <c r="B132" s="2"/>
      <c r="C132" s="2"/>
      <c r="D132" s="2"/>
      <c r="E132" s="2"/>
      <c r="F132" s="2"/>
    </row>
    <row r="133" spans="1:6" ht="15.75" customHeight="1">
      <c r="A133" s="2"/>
      <c r="B133" s="2"/>
      <c r="C133" s="2"/>
      <c r="D133" s="2"/>
      <c r="E133" s="2"/>
      <c r="F133" s="2"/>
    </row>
    <row r="134" spans="1:6" ht="15.75" customHeight="1">
      <c r="A134" s="2"/>
      <c r="B134" s="2"/>
      <c r="C134" s="2"/>
      <c r="D134" s="2"/>
      <c r="E134" s="2"/>
      <c r="F134" s="2"/>
    </row>
    <row r="135" spans="1:6" ht="15.75" customHeight="1">
      <c r="A135" s="2"/>
      <c r="B135" s="2"/>
      <c r="C135" s="2"/>
      <c r="D135" s="2"/>
      <c r="E135" s="2"/>
      <c r="F135" s="2"/>
    </row>
    <row r="136" spans="1:6" ht="15.75" customHeight="1">
      <c r="A136" s="2"/>
      <c r="B136" s="2"/>
      <c r="C136" s="2"/>
      <c r="D136" s="2"/>
      <c r="E136" s="2"/>
      <c r="F136" s="2"/>
    </row>
    <row r="137" spans="1:6" ht="15.75" customHeight="1">
      <c r="A137" s="2"/>
      <c r="B137" s="2"/>
      <c r="C137" s="2"/>
      <c r="D137" s="2"/>
      <c r="E137" s="2"/>
      <c r="F137" s="2"/>
    </row>
    <row r="138" spans="1:6" ht="15.75" customHeight="1">
      <c r="A138" s="2"/>
      <c r="B138" s="2"/>
      <c r="C138" s="2"/>
      <c r="D138" s="2"/>
      <c r="E138" s="2"/>
      <c r="F138" s="2"/>
    </row>
    <row r="139" spans="1:6" ht="15.75" customHeight="1">
      <c r="A139" s="2"/>
      <c r="B139" s="2"/>
      <c r="C139" s="2"/>
      <c r="D139" s="2"/>
      <c r="E139" s="2"/>
      <c r="F139" s="2"/>
    </row>
    <row r="140" spans="1:6" ht="15.75" customHeight="1">
      <c r="A140" s="2"/>
      <c r="B140" s="2"/>
      <c r="C140" s="2"/>
      <c r="D140" s="2"/>
      <c r="E140" s="2"/>
      <c r="F140" s="2"/>
    </row>
    <row r="141" spans="1:6" ht="15.75" customHeight="1">
      <c r="A141" s="2"/>
      <c r="B141" s="2"/>
      <c r="C141" s="2"/>
      <c r="D141" s="2"/>
      <c r="E141" s="2"/>
      <c r="F141" s="2"/>
    </row>
    <row r="142" spans="1:6" ht="15.75" customHeight="1">
      <c r="A142" s="2"/>
      <c r="B142" s="2"/>
      <c r="C142" s="2"/>
      <c r="D142" s="2"/>
      <c r="E142" s="2"/>
      <c r="F142" s="2"/>
    </row>
    <row r="143" spans="1:6" ht="15.75" customHeight="1">
      <c r="A143" s="2"/>
      <c r="B143" s="2"/>
      <c r="C143" s="2"/>
      <c r="D143" s="2"/>
      <c r="E143" s="2"/>
      <c r="F143" s="2"/>
    </row>
    <row r="144" spans="1:6" ht="15.75" customHeight="1">
      <c r="A144" s="2"/>
      <c r="B144" s="2"/>
      <c r="C144" s="2"/>
      <c r="D144" s="2"/>
      <c r="E144" s="2"/>
      <c r="F144" s="2"/>
    </row>
    <row r="145" spans="1:6" ht="15.75" customHeight="1">
      <c r="A145" s="2"/>
      <c r="B145" s="2"/>
      <c r="C145" s="2"/>
      <c r="D145" s="2"/>
      <c r="E145" s="2"/>
      <c r="F145" s="2"/>
    </row>
    <row r="146" spans="1:6" ht="15.75" customHeight="1">
      <c r="A146" s="2"/>
      <c r="B146" s="2"/>
      <c r="C146" s="2"/>
      <c r="D146" s="2"/>
      <c r="E146" s="2"/>
      <c r="F146" s="2"/>
    </row>
    <row r="147" spans="1:6" ht="15.75" customHeight="1">
      <c r="A147" s="2"/>
      <c r="B147" s="2"/>
      <c r="C147" s="2"/>
      <c r="D147" s="2"/>
      <c r="E147" s="2"/>
      <c r="F147" s="2"/>
    </row>
    <row r="148" spans="1:6" ht="15.75" customHeight="1">
      <c r="A148" s="2"/>
      <c r="B148" s="2"/>
      <c r="C148" s="2"/>
      <c r="D148" s="2"/>
      <c r="E148" s="2"/>
      <c r="F148" s="2"/>
    </row>
    <row r="149" spans="1:6" ht="15.75" customHeight="1">
      <c r="A149" s="2"/>
      <c r="B149" s="2"/>
      <c r="C149" s="2"/>
      <c r="D149" s="2"/>
      <c r="E149" s="2"/>
      <c r="F149" s="2"/>
    </row>
    <row r="150" spans="1:6" ht="15.75" customHeight="1">
      <c r="A150" s="2"/>
      <c r="B150" s="2"/>
      <c r="C150" s="2"/>
      <c r="D150" s="2"/>
      <c r="E150" s="2"/>
      <c r="F150" s="2"/>
    </row>
    <row r="151" spans="1:6" ht="15.75" customHeight="1">
      <c r="A151" s="2"/>
      <c r="B151" s="2"/>
      <c r="C151" s="2"/>
      <c r="D151" s="2"/>
      <c r="E151" s="2"/>
      <c r="F151" s="2"/>
    </row>
    <row r="152" spans="1:6" ht="15.75" customHeight="1">
      <c r="A152" s="2"/>
      <c r="B152" s="2"/>
      <c r="C152" s="2"/>
      <c r="D152" s="2"/>
      <c r="E152" s="2"/>
      <c r="F152" s="2"/>
    </row>
    <row r="153" spans="1:6" ht="15.75" customHeight="1">
      <c r="A153" s="2"/>
      <c r="B153" s="2"/>
      <c r="C153" s="2"/>
      <c r="D153" s="2"/>
      <c r="E153" s="2"/>
      <c r="F153" s="2"/>
    </row>
    <row r="154" spans="1:6" ht="15.75" customHeight="1">
      <c r="A154" s="2"/>
      <c r="B154" s="2"/>
      <c r="C154" s="2"/>
      <c r="D154" s="2"/>
      <c r="E154" s="2"/>
      <c r="F154" s="2"/>
    </row>
    <row r="155" spans="1:6" ht="15.75" customHeight="1">
      <c r="A155" s="2"/>
      <c r="B155" s="2"/>
      <c r="C155" s="2"/>
      <c r="D155" s="2"/>
      <c r="E155" s="2"/>
      <c r="F155" s="2"/>
    </row>
    <row r="156" spans="1:6" ht="15.75" customHeight="1">
      <c r="A156" s="2"/>
      <c r="B156" s="2"/>
      <c r="C156" s="2"/>
      <c r="D156" s="2"/>
      <c r="E156" s="2"/>
      <c r="F156" s="2"/>
    </row>
    <row r="157" spans="1:6" ht="15.75" customHeight="1">
      <c r="A157" s="2"/>
      <c r="B157" s="2"/>
      <c r="C157" s="2"/>
      <c r="D157" s="2"/>
      <c r="E157" s="2"/>
      <c r="F157" s="2"/>
    </row>
    <row r="158" spans="1:6" ht="15.75" customHeight="1">
      <c r="A158" s="2"/>
      <c r="B158" s="2"/>
      <c r="C158" s="2"/>
      <c r="D158" s="2"/>
      <c r="E158" s="2"/>
      <c r="F158" s="2"/>
    </row>
    <row r="159" spans="1:6" ht="15.75" customHeight="1">
      <c r="A159" s="2"/>
      <c r="B159" s="2"/>
      <c r="C159" s="2"/>
      <c r="D159" s="2"/>
      <c r="E159" s="2"/>
      <c r="F159" s="2"/>
    </row>
    <row r="160" spans="1:6" ht="15.75" customHeight="1">
      <c r="A160" s="2"/>
      <c r="B160" s="2"/>
      <c r="C160" s="2"/>
      <c r="D160" s="2"/>
      <c r="E160" s="2"/>
      <c r="F160" s="2"/>
    </row>
    <row r="161" spans="1:6" ht="15.75" customHeight="1">
      <c r="A161" s="2"/>
      <c r="B161" s="2"/>
      <c r="C161" s="2"/>
      <c r="D161" s="2"/>
      <c r="E161" s="2"/>
      <c r="F161" s="2"/>
    </row>
    <row r="162" spans="1:6" ht="15.75" customHeight="1">
      <c r="A162" s="2"/>
      <c r="B162" s="2"/>
      <c r="C162" s="2"/>
      <c r="D162" s="2"/>
      <c r="E162" s="2"/>
      <c r="F162" s="2"/>
    </row>
    <row r="163" spans="1:6" ht="15.75" customHeight="1">
      <c r="A163" s="2"/>
      <c r="B163" s="2"/>
      <c r="C163" s="2"/>
      <c r="D163" s="2"/>
      <c r="E163" s="2"/>
      <c r="F163" s="2"/>
    </row>
    <row r="164" spans="1:6" ht="15.75" customHeight="1">
      <c r="A164" s="2"/>
      <c r="B164" s="2"/>
      <c r="C164" s="2"/>
      <c r="D164" s="2"/>
      <c r="E164" s="2"/>
      <c r="F164" s="2"/>
    </row>
    <row r="165" spans="1:6" ht="15.75" customHeight="1">
      <c r="A165" s="2"/>
      <c r="B165" s="2"/>
      <c r="C165" s="2"/>
      <c r="D165" s="2"/>
      <c r="E165" s="2"/>
      <c r="F165" s="2"/>
    </row>
    <row r="166" spans="1:6" ht="15.75" customHeight="1">
      <c r="A166" s="2"/>
      <c r="B166" s="2"/>
      <c r="C166" s="2"/>
      <c r="D166" s="2"/>
      <c r="E166" s="2"/>
      <c r="F166" s="2"/>
    </row>
    <row r="167" spans="1:6" ht="15.75" customHeight="1">
      <c r="A167" s="2"/>
      <c r="B167" s="2"/>
      <c r="C167" s="2"/>
      <c r="D167" s="2"/>
      <c r="E167" s="2"/>
      <c r="F167" s="2"/>
    </row>
    <row r="168" spans="1:6" ht="15.75" customHeight="1">
      <c r="A168" s="2"/>
      <c r="B168" s="2"/>
      <c r="C168" s="2"/>
      <c r="D168" s="2"/>
      <c r="E168" s="2"/>
      <c r="F168" s="2"/>
    </row>
    <row r="169" spans="1:6" ht="15.75" customHeight="1">
      <c r="A169" s="2"/>
      <c r="B169" s="2"/>
      <c r="C169" s="2"/>
      <c r="D169" s="2"/>
      <c r="E169" s="2"/>
      <c r="F169" s="2"/>
    </row>
    <row r="170" spans="1:6" ht="15.75" customHeight="1">
      <c r="A170" s="2"/>
      <c r="B170" s="2"/>
      <c r="C170" s="2"/>
      <c r="D170" s="2"/>
      <c r="E170" s="2"/>
      <c r="F170" s="2"/>
    </row>
    <row r="171" spans="1:6" ht="15.75" customHeight="1">
      <c r="A171" s="2"/>
      <c r="B171" s="2"/>
      <c r="C171" s="2"/>
      <c r="D171" s="2"/>
      <c r="E171" s="2"/>
      <c r="F171" s="2"/>
    </row>
    <row r="172" spans="1:6" ht="15.75" customHeight="1">
      <c r="A172" s="2"/>
      <c r="B172" s="2"/>
      <c r="C172" s="2"/>
      <c r="D172" s="2"/>
      <c r="E172" s="2"/>
      <c r="F172" s="2"/>
    </row>
    <row r="173" spans="1:6" ht="15.75" customHeight="1">
      <c r="A173" s="2"/>
      <c r="B173" s="2"/>
      <c r="C173" s="2"/>
      <c r="D173" s="2"/>
      <c r="E173" s="2"/>
      <c r="F173" s="2"/>
    </row>
    <row r="174" spans="1:6" ht="15.75" customHeight="1">
      <c r="A174" s="2"/>
      <c r="B174" s="2"/>
      <c r="C174" s="2"/>
      <c r="D174" s="2"/>
      <c r="E174" s="2"/>
      <c r="F174" s="2"/>
    </row>
    <row r="175" spans="1:6" ht="15.75" customHeight="1">
      <c r="A175" s="2"/>
      <c r="B175" s="2"/>
      <c r="C175" s="2"/>
      <c r="D175" s="2"/>
      <c r="E175" s="2"/>
      <c r="F175" s="2"/>
    </row>
    <row r="176" spans="1:6" ht="15.75" customHeight="1">
      <c r="A176" s="2"/>
      <c r="B176" s="2"/>
      <c r="C176" s="2"/>
      <c r="D176" s="2"/>
      <c r="E176" s="2"/>
      <c r="F176" s="2"/>
    </row>
    <row r="177" spans="1:6" ht="15.75" customHeight="1">
      <c r="A177" s="2"/>
      <c r="B177" s="2"/>
      <c r="C177" s="2"/>
      <c r="D177" s="2"/>
      <c r="E177" s="2"/>
      <c r="F177" s="2"/>
    </row>
    <row r="178" spans="1:6" ht="15.75" customHeight="1">
      <c r="A178" s="2"/>
      <c r="B178" s="2"/>
      <c r="C178" s="2"/>
      <c r="D178" s="2"/>
      <c r="E178" s="2"/>
      <c r="F178" s="2"/>
    </row>
    <row r="179" spans="1:6" ht="15.75" customHeight="1">
      <c r="A179" s="2"/>
      <c r="B179" s="2"/>
      <c r="C179" s="2"/>
      <c r="D179" s="2"/>
      <c r="E179" s="2"/>
      <c r="F179" s="2"/>
    </row>
    <row r="180" spans="1:6" ht="15.75" customHeight="1">
      <c r="A180" s="2"/>
      <c r="B180" s="2"/>
      <c r="C180" s="2"/>
      <c r="D180" s="2"/>
      <c r="E180" s="2"/>
      <c r="F180" s="2"/>
    </row>
    <row r="181" spans="1:6" ht="15.75" customHeight="1">
      <c r="A181" s="2"/>
      <c r="B181" s="2"/>
      <c r="C181" s="2"/>
      <c r="D181" s="2"/>
      <c r="E181" s="2"/>
      <c r="F181" s="2"/>
    </row>
    <row r="182" spans="1:6" ht="15.75" customHeight="1">
      <c r="A182" s="2"/>
      <c r="B182" s="2"/>
      <c r="C182" s="2"/>
      <c r="D182" s="2"/>
      <c r="E182" s="2"/>
      <c r="F182" s="2"/>
    </row>
    <row r="183" spans="1:6" ht="15.75" customHeight="1">
      <c r="A183" s="2"/>
      <c r="B183" s="2"/>
      <c r="C183" s="2"/>
      <c r="D183" s="2"/>
      <c r="E183" s="2"/>
      <c r="F183" s="2"/>
    </row>
    <row r="184" spans="1:6" ht="15.75" customHeight="1">
      <c r="A184" s="2"/>
      <c r="B184" s="2"/>
      <c r="C184" s="2"/>
      <c r="D184" s="2"/>
      <c r="E184" s="2"/>
      <c r="F184" s="2"/>
    </row>
    <row r="185" spans="1:6" ht="15.75" customHeight="1">
      <c r="A185" s="2"/>
      <c r="B185" s="2"/>
      <c r="C185" s="2"/>
      <c r="D185" s="2"/>
      <c r="E185" s="2"/>
      <c r="F185" s="2"/>
    </row>
    <row r="186" spans="1:6" ht="15.75" customHeight="1">
      <c r="A186" s="2"/>
      <c r="B186" s="2"/>
      <c r="C186" s="2"/>
      <c r="D186" s="2"/>
      <c r="E186" s="2"/>
      <c r="F186" s="2"/>
    </row>
    <row r="187" spans="1:6" ht="15.75" customHeight="1">
      <c r="A187" s="2"/>
      <c r="B187" s="2"/>
      <c r="C187" s="2"/>
      <c r="D187" s="2"/>
      <c r="E187" s="2"/>
      <c r="F187" s="2"/>
    </row>
    <row r="188" spans="1:6" ht="15.75" customHeight="1">
      <c r="A188" s="2"/>
      <c r="B188" s="2"/>
      <c r="C188" s="2"/>
      <c r="D188" s="2"/>
      <c r="E188" s="2"/>
      <c r="F188" s="2"/>
    </row>
    <row r="189" spans="1:6" ht="15.75" customHeight="1">
      <c r="A189" s="2"/>
      <c r="B189" s="2"/>
      <c r="C189" s="2"/>
      <c r="D189" s="2"/>
      <c r="E189" s="2"/>
      <c r="F189" s="2"/>
    </row>
    <row r="190" spans="1:6" ht="15.75" customHeight="1">
      <c r="A190" s="2"/>
      <c r="B190" s="2"/>
      <c r="C190" s="2"/>
      <c r="D190" s="2"/>
      <c r="E190" s="2"/>
      <c r="F190" s="2"/>
    </row>
    <row r="191" spans="1:6" ht="15.75" customHeight="1">
      <c r="A191" s="2"/>
      <c r="B191" s="2"/>
      <c r="C191" s="2"/>
      <c r="D191" s="2"/>
      <c r="E191" s="2"/>
      <c r="F191" s="2"/>
    </row>
    <row r="192" spans="1:6" ht="15.75" customHeight="1">
      <c r="A192" s="2"/>
      <c r="B192" s="2"/>
      <c r="C192" s="2"/>
      <c r="D192" s="2"/>
      <c r="E192" s="2"/>
      <c r="F192" s="2"/>
    </row>
    <row r="193" spans="1:6" ht="15.75" customHeight="1">
      <c r="A193" s="2"/>
      <c r="B193" s="2"/>
      <c r="C193" s="2"/>
      <c r="D193" s="2"/>
      <c r="E193" s="2"/>
      <c r="F193" s="2"/>
    </row>
    <row r="194" spans="1:6" ht="15.75" customHeight="1">
      <c r="A194" s="2"/>
      <c r="B194" s="2"/>
      <c r="C194" s="2"/>
      <c r="D194" s="2"/>
      <c r="E194" s="2"/>
      <c r="F194" s="2"/>
    </row>
    <row r="195" spans="1:6" ht="15.75" customHeight="1">
      <c r="A195" s="2"/>
      <c r="B195" s="2"/>
      <c r="C195" s="2"/>
      <c r="D195" s="2"/>
      <c r="E195" s="2"/>
      <c r="F195" s="2"/>
    </row>
    <row r="196" spans="1:6" ht="15.75" customHeight="1">
      <c r="A196" s="2"/>
      <c r="B196" s="2"/>
      <c r="C196" s="2"/>
      <c r="D196" s="2"/>
      <c r="E196" s="2"/>
      <c r="F196" s="2"/>
    </row>
    <row r="197" spans="1:6" ht="15.75" customHeight="1">
      <c r="A197" s="2"/>
      <c r="B197" s="2"/>
      <c r="C197" s="2"/>
      <c r="D197" s="2"/>
      <c r="E197" s="2"/>
      <c r="F197" s="2"/>
    </row>
    <row r="198" spans="1:6" ht="15.75" customHeight="1">
      <c r="A198" s="2"/>
      <c r="B198" s="2"/>
      <c r="C198" s="2"/>
      <c r="D198" s="2"/>
      <c r="E198" s="2"/>
      <c r="F198" s="2"/>
    </row>
    <row r="199" spans="1:6" ht="15.75" customHeight="1">
      <c r="A199" s="2"/>
      <c r="B199" s="2"/>
      <c r="C199" s="2"/>
      <c r="D199" s="2"/>
      <c r="E199" s="2"/>
      <c r="F199" s="2"/>
    </row>
    <row r="200" spans="1:6" ht="15.75" customHeight="1">
      <c r="A200" s="2"/>
      <c r="B200" s="2"/>
      <c r="C200" s="2"/>
      <c r="D200" s="2"/>
      <c r="E200" s="2"/>
      <c r="F200" s="2"/>
    </row>
    <row r="201" spans="1:6" ht="15.75" customHeight="1">
      <c r="A201" s="2"/>
      <c r="B201" s="2"/>
      <c r="C201" s="2"/>
      <c r="D201" s="2"/>
      <c r="E201" s="2"/>
      <c r="F201" s="2"/>
    </row>
    <row r="202" spans="1:6" ht="15.75" customHeight="1">
      <c r="A202" s="2"/>
      <c r="B202" s="2"/>
      <c r="C202" s="2"/>
      <c r="D202" s="2"/>
      <c r="E202" s="2"/>
      <c r="F202" s="2"/>
    </row>
    <row r="203" spans="1:6" ht="15.75" customHeight="1">
      <c r="A203" s="2"/>
      <c r="B203" s="2"/>
      <c r="C203" s="2"/>
      <c r="D203" s="2"/>
      <c r="E203" s="2"/>
      <c r="F203" s="2"/>
    </row>
    <row r="204" spans="1:6" ht="15.75" customHeight="1">
      <c r="A204" s="2"/>
      <c r="B204" s="2"/>
      <c r="C204" s="2"/>
      <c r="D204" s="2"/>
      <c r="E204" s="2"/>
      <c r="F204" s="2"/>
    </row>
    <row r="205" spans="1:6" ht="15.75" customHeight="1">
      <c r="A205" s="2"/>
      <c r="B205" s="2"/>
      <c r="C205" s="2"/>
      <c r="D205" s="2"/>
      <c r="E205" s="2"/>
      <c r="F205" s="2"/>
    </row>
    <row r="206" spans="1:6" ht="15.75" customHeight="1">
      <c r="A206" s="2"/>
      <c r="B206" s="2"/>
      <c r="C206" s="2"/>
      <c r="D206" s="2"/>
      <c r="E206" s="2"/>
      <c r="F206" s="2"/>
    </row>
    <row r="207" spans="1:6" ht="15.75" customHeight="1">
      <c r="A207" s="2"/>
      <c r="B207" s="2"/>
      <c r="C207" s="2"/>
      <c r="D207" s="2"/>
      <c r="E207" s="2"/>
      <c r="F207" s="2"/>
    </row>
    <row r="208" spans="1:6" ht="15.75" customHeight="1">
      <c r="A208" s="2"/>
      <c r="B208" s="2"/>
      <c r="C208" s="2"/>
      <c r="D208" s="2"/>
      <c r="E208" s="2"/>
      <c r="F208" s="2"/>
    </row>
    <row r="209" spans="1:6" ht="15.75" customHeight="1">
      <c r="A209" s="2"/>
      <c r="B209" s="2"/>
      <c r="C209" s="2"/>
      <c r="D209" s="2"/>
      <c r="E209" s="2"/>
      <c r="F209" s="2"/>
    </row>
    <row r="210" spans="1:6" ht="15.75" customHeight="1">
      <c r="A210" s="2"/>
      <c r="B210" s="2"/>
      <c r="C210" s="2"/>
      <c r="D210" s="2"/>
      <c r="E210" s="2"/>
      <c r="F210" s="2"/>
    </row>
    <row r="211" spans="1:6" ht="15.75" customHeight="1">
      <c r="A211" s="2"/>
      <c r="B211" s="2"/>
      <c r="C211" s="2"/>
      <c r="D211" s="2"/>
      <c r="E211" s="2"/>
      <c r="F211" s="2"/>
    </row>
    <row r="212" spans="1:6" ht="15.75" customHeight="1">
      <c r="A212" s="2"/>
      <c r="B212" s="2"/>
      <c r="C212" s="2"/>
      <c r="D212" s="2"/>
      <c r="E212" s="2"/>
      <c r="F212" s="2"/>
    </row>
    <row r="213" spans="1:6" ht="15.75" customHeight="1">
      <c r="A213" s="2"/>
      <c r="B213" s="2"/>
      <c r="C213" s="2"/>
      <c r="D213" s="2"/>
      <c r="E213" s="2"/>
      <c r="F213" s="2"/>
    </row>
    <row r="214" spans="1:6" ht="15.75" customHeight="1">
      <c r="A214" s="2"/>
      <c r="B214" s="2"/>
      <c r="C214" s="2"/>
      <c r="D214" s="2"/>
      <c r="E214" s="2"/>
      <c r="F214" s="2"/>
    </row>
    <row r="215" spans="1:6" ht="15.75" customHeight="1">
      <c r="A215" s="2"/>
      <c r="B215" s="2"/>
      <c r="C215" s="2"/>
      <c r="D215" s="2"/>
      <c r="E215" s="2"/>
      <c r="F215" s="2"/>
    </row>
    <row r="216" spans="1:6" ht="15.75" customHeight="1">
      <c r="A216" s="2"/>
      <c r="B216" s="2"/>
      <c r="C216" s="2"/>
      <c r="D216" s="2"/>
      <c r="E216" s="2"/>
      <c r="F216" s="2"/>
    </row>
    <row r="217" spans="1:6" ht="15.75" customHeight="1">
      <c r="A217" s="2"/>
      <c r="B217" s="2"/>
      <c r="C217" s="2"/>
      <c r="D217" s="2"/>
      <c r="E217" s="2"/>
      <c r="F217" s="2"/>
    </row>
    <row r="218" spans="1:6" ht="15.75" customHeight="1">
      <c r="A218" s="2"/>
      <c r="B218" s="2"/>
      <c r="C218" s="2"/>
      <c r="D218" s="2"/>
      <c r="E218" s="2"/>
      <c r="F218" s="2"/>
    </row>
    <row r="219" spans="1:6" ht="15.75" customHeight="1">
      <c r="A219" s="2"/>
      <c r="B219" s="2"/>
      <c r="C219" s="2"/>
      <c r="D219" s="2"/>
      <c r="E219" s="2"/>
      <c r="F219" s="2"/>
    </row>
    <row r="220" spans="1:6" ht="15.75" customHeight="1">
      <c r="A220" s="2"/>
      <c r="B220" s="2"/>
      <c r="C220" s="2"/>
      <c r="D220" s="2"/>
      <c r="E220" s="2"/>
      <c r="F220" s="2"/>
    </row>
    <row r="221" spans="1:6" ht="15.75" customHeight="1">
      <c r="A221" s="2"/>
      <c r="B221" s="2"/>
      <c r="C221" s="2"/>
      <c r="D221" s="2"/>
      <c r="E221" s="2"/>
      <c r="F221" s="2"/>
    </row>
    <row r="222" spans="1:6" ht="15.75" customHeight="1">
      <c r="A222" s="2"/>
      <c r="B222" s="2"/>
      <c r="C222" s="2"/>
      <c r="D222" s="2"/>
      <c r="E222" s="2"/>
      <c r="F222" s="2"/>
    </row>
    <row r="223" spans="1:6" ht="15.75" customHeight="1">
      <c r="A223" s="2"/>
      <c r="B223" s="2"/>
      <c r="C223" s="2"/>
      <c r="D223" s="2"/>
      <c r="E223" s="2"/>
      <c r="F223" s="2"/>
    </row>
    <row r="224" spans="1:6" ht="15.75" customHeight="1">
      <c r="A224" s="2"/>
      <c r="B224" s="2"/>
      <c r="C224" s="2"/>
      <c r="D224" s="2"/>
      <c r="E224" s="2"/>
      <c r="F224" s="2"/>
    </row>
    <row r="225" spans="1:6" ht="15.75" customHeight="1">
      <c r="A225" s="2"/>
      <c r="B225" s="2"/>
      <c r="C225" s="2"/>
      <c r="D225" s="2"/>
      <c r="E225" s="2"/>
      <c r="F225" s="2"/>
    </row>
    <row r="226" spans="1:6" ht="15.75" customHeight="1">
      <c r="A226" s="2"/>
      <c r="B226" s="2"/>
      <c r="C226" s="2"/>
      <c r="D226" s="2"/>
      <c r="E226" s="2"/>
      <c r="F226" s="2"/>
    </row>
    <row r="227" spans="1:6" ht="15.75" customHeight="1">
      <c r="A227" s="2"/>
      <c r="B227" s="2"/>
      <c r="C227" s="2"/>
      <c r="D227" s="2"/>
      <c r="E227" s="2"/>
      <c r="F227" s="2"/>
    </row>
    <row r="228" spans="1:6" ht="15.75" customHeight="1">
      <c r="A228" s="2"/>
      <c r="B228" s="2"/>
      <c r="C228" s="2"/>
      <c r="D228" s="2"/>
      <c r="E228" s="2"/>
      <c r="F228" s="2"/>
    </row>
    <row r="229" spans="1:6" ht="15.75" customHeight="1">
      <c r="A229" s="2"/>
      <c r="B229" s="2"/>
      <c r="C229" s="2"/>
      <c r="D229" s="2"/>
      <c r="E229" s="2"/>
      <c r="F229" s="2"/>
    </row>
    <row r="230" spans="1:6" ht="15.75" customHeight="1">
      <c r="A230" s="2"/>
      <c r="B230" s="2"/>
      <c r="C230" s="2"/>
      <c r="D230" s="2"/>
      <c r="E230" s="2"/>
      <c r="F230" s="2"/>
    </row>
    <row r="231" spans="1:6" ht="15.75" customHeight="1">
      <c r="A231" s="2"/>
      <c r="B231" s="2"/>
      <c r="C231" s="2"/>
      <c r="D231" s="2"/>
      <c r="E231" s="2"/>
      <c r="F231" s="2"/>
    </row>
    <row r="232" spans="1:6" ht="15.75" customHeight="1">
      <c r="A232" s="2"/>
      <c r="B232" s="2"/>
      <c r="C232" s="2"/>
      <c r="D232" s="2"/>
      <c r="E232" s="2"/>
      <c r="F232" s="2"/>
    </row>
    <row r="233" spans="1:6" ht="15.75" customHeight="1">
      <c r="A233" s="2"/>
      <c r="B233" s="2"/>
      <c r="C233" s="2"/>
      <c r="D233" s="2"/>
      <c r="E233" s="2"/>
      <c r="F233" s="2"/>
    </row>
    <row r="234" spans="1:6" ht="15.75" customHeight="1">
      <c r="A234" s="2"/>
      <c r="B234" s="2"/>
      <c r="C234" s="2"/>
      <c r="D234" s="2"/>
      <c r="E234" s="2"/>
      <c r="F234" s="2"/>
    </row>
    <row r="235" spans="1:6" ht="15.75" customHeight="1">
      <c r="A235" s="2"/>
      <c r="B235" s="2"/>
      <c r="C235" s="2"/>
      <c r="D235" s="2"/>
      <c r="E235" s="2"/>
      <c r="F235" s="2"/>
    </row>
    <row r="236" spans="1:6" ht="15.75" customHeight="1">
      <c r="A236" s="2"/>
      <c r="B236" s="2"/>
      <c r="C236" s="2"/>
      <c r="D236" s="2"/>
      <c r="E236" s="2"/>
      <c r="F236" s="2"/>
    </row>
    <row r="237" spans="1:6" ht="15.75" customHeight="1">
      <c r="A237" s="2"/>
      <c r="B237" s="2"/>
      <c r="C237" s="2"/>
      <c r="D237" s="2"/>
      <c r="E237" s="2"/>
      <c r="F237" s="2"/>
    </row>
    <row r="238" spans="1:6" ht="15.75" customHeight="1">
      <c r="A238" s="2"/>
      <c r="B238" s="2"/>
      <c r="C238" s="2"/>
      <c r="D238" s="2"/>
      <c r="E238" s="2"/>
      <c r="F238" s="2"/>
    </row>
    <row r="239" spans="1:6" ht="15.75" customHeight="1">
      <c r="A239" s="2"/>
      <c r="B239" s="2"/>
      <c r="C239" s="2"/>
      <c r="D239" s="2"/>
      <c r="E239" s="2"/>
      <c r="F239" s="2"/>
    </row>
    <row r="240" spans="1:6" ht="15.75" customHeight="1">
      <c r="A240" s="2"/>
      <c r="B240" s="2"/>
      <c r="C240" s="2"/>
      <c r="D240" s="2"/>
      <c r="E240" s="2"/>
      <c r="F240" s="2"/>
    </row>
    <row r="241" spans="1:6" ht="15.75" customHeight="1">
      <c r="A241" s="2"/>
      <c r="B241" s="2"/>
      <c r="C241" s="2"/>
      <c r="D241" s="2"/>
      <c r="E241" s="2"/>
      <c r="F241" s="2"/>
    </row>
    <row r="242" spans="1:6" ht="15.75" customHeight="1">
      <c r="A242" s="2"/>
      <c r="B242" s="2"/>
      <c r="C242" s="2"/>
      <c r="D242" s="2"/>
      <c r="E242" s="2"/>
      <c r="F242" s="2"/>
    </row>
    <row r="243" spans="1:6" ht="15.75" customHeight="1">
      <c r="A243" s="2"/>
      <c r="B243" s="2"/>
      <c r="C243" s="2"/>
      <c r="D243" s="2"/>
      <c r="E243" s="2"/>
      <c r="F243" s="2"/>
    </row>
    <row r="244" spans="1:6" ht="15.75" customHeight="1">
      <c r="A244" s="2"/>
      <c r="B244" s="2"/>
      <c r="C244" s="2"/>
      <c r="D244" s="2"/>
      <c r="E244" s="2"/>
      <c r="F244" s="2"/>
    </row>
    <row r="245" spans="1:6" ht="15.75" customHeight="1">
      <c r="A245" s="2"/>
      <c r="B245" s="2"/>
      <c r="C245" s="2"/>
      <c r="D245" s="2"/>
      <c r="E245" s="2"/>
      <c r="F245" s="2"/>
    </row>
    <row r="246" spans="1:6" ht="15.75" customHeight="1">
      <c r="A246" s="2"/>
      <c r="B246" s="2"/>
      <c r="C246" s="2"/>
      <c r="D246" s="2"/>
      <c r="E246" s="2"/>
      <c r="F246" s="2"/>
    </row>
    <row r="247" spans="1:6" ht="15.75" customHeight="1">
      <c r="A247" s="2"/>
      <c r="B247" s="2"/>
      <c r="C247" s="2"/>
      <c r="D247" s="2"/>
      <c r="E247" s="2"/>
      <c r="F247" s="2"/>
    </row>
    <row r="248" spans="1:6" ht="15.75" customHeight="1">
      <c r="A248" s="2"/>
      <c r="B248" s="2"/>
      <c r="C248" s="2"/>
      <c r="D248" s="2"/>
      <c r="E248" s="2"/>
      <c r="F248" s="2"/>
    </row>
    <row r="249" spans="1:6" ht="15.75" customHeight="1">
      <c r="A249" s="2"/>
      <c r="B249" s="2"/>
      <c r="C249" s="2"/>
      <c r="D249" s="2"/>
      <c r="E249" s="2"/>
      <c r="F249" s="2"/>
    </row>
    <row r="250" spans="1:6" ht="15.75" customHeight="1">
      <c r="A250" s="2"/>
      <c r="B250" s="2"/>
      <c r="C250" s="2"/>
      <c r="D250" s="2"/>
      <c r="E250" s="2"/>
      <c r="F250" s="2"/>
    </row>
    <row r="251" spans="1:6" ht="15.75" customHeight="1">
      <c r="A251" s="2"/>
      <c r="B251" s="2"/>
      <c r="C251" s="2"/>
      <c r="D251" s="2"/>
      <c r="E251" s="2"/>
      <c r="F251" s="2"/>
    </row>
    <row r="252" spans="1:6" ht="15.75" customHeight="1">
      <c r="A252" s="2"/>
      <c r="B252" s="2"/>
      <c r="C252" s="2"/>
      <c r="D252" s="2"/>
      <c r="E252" s="2"/>
      <c r="F252" s="2"/>
    </row>
    <row r="253" spans="1:6" ht="15.75" customHeight="1">
      <c r="A253" s="2"/>
      <c r="B253" s="2"/>
      <c r="C253" s="2"/>
      <c r="D253" s="2"/>
      <c r="E253" s="2"/>
      <c r="F253" s="2"/>
    </row>
    <row r="254" spans="1:6" ht="15.75" customHeight="1">
      <c r="A254" s="2"/>
      <c r="B254" s="2"/>
      <c r="C254" s="2"/>
      <c r="D254" s="2"/>
      <c r="E254" s="2"/>
      <c r="F254" s="2"/>
    </row>
    <row r="255" spans="1:6" ht="15.75" customHeight="1">
      <c r="A255" s="2"/>
      <c r="B255" s="2"/>
      <c r="C255" s="2"/>
      <c r="D255" s="2"/>
      <c r="E255" s="2"/>
      <c r="F255" s="2"/>
    </row>
    <row r="256" spans="1:6" ht="15.75" customHeight="1">
      <c r="A256" s="2"/>
      <c r="B256" s="2"/>
      <c r="C256" s="2"/>
      <c r="D256" s="2"/>
      <c r="E256" s="2"/>
      <c r="F256" s="2"/>
    </row>
    <row r="257" spans="1:6" ht="15.75" customHeight="1">
      <c r="A257" s="2"/>
      <c r="B257" s="2"/>
      <c r="C257" s="2"/>
      <c r="D257" s="2"/>
      <c r="E257" s="2"/>
      <c r="F257" s="2"/>
    </row>
    <row r="258" spans="1:6" ht="15.75" customHeight="1">
      <c r="A258" s="2"/>
      <c r="B258" s="2"/>
      <c r="C258" s="2"/>
      <c r="D258" s="2"/>
      <c r="E258" s="2"/>
      <c r="F258" s="2"/>
    </row>
    <row r="259" spans="1:6" ht="15.75" customHeight="1">
      <c r="A259" s="2"/>
      <c r="B259" s="2"/>
      <c r="C259" s="2"/>
      <c r="D259" s="2"/>
      <c r="E259" s="2"/>
      <c r="F259" s="2"/>
    </row>
    <row r="260" spans="1:6" ht="15.75" customHeight="1">
      <c r="A260" s="2"/>
      <c r="B260" s="2"/>
      <c r="C260" s="2"/>
      <c r="D260" s="2"/>
      <c r="E260" s="2"/>
      <c r="F260" s="2"/>
    </row>
    <row r="261" spans="1:6" ht="15.75" customHeight="1">
      <c r="A261" s="2"/>
      <c r="B261" s="2"/>
      <c r="C261" s="2"/>
      <c r="D261" s="2"/>
      <c r="E261" s="2"/>
      <c r="F261" s="2"/>
    </row>
    <row r="262" spans="1:6" ht="15.75" customHeight="1">
      <c r="A262" s="2"/>
      <c r="B262" s="2"/>
      <c r="C262" s="2"/>
      <c r="D262" s="2"/>
      <c r="E262" s="2"/>
      <c r="F262" s="2"/>
    </row>
    <row r="263" spans="1:6" ht="15.75" customHeight="1">
      <c r="A263" s="2"/>
      <c r="B263" s="2"/>
      <c r="C263" s="2"/>
      <c r="D263" s="2"/>
      <c r="E263" s="2"/>
      <c r="F263" s="2"/>
    </row>
    <row r="264" spans="1:6" ht="15.75" customHeight="1">
      <c r="A264" s="2"/>
      <c r="B264" s="2"/>
      <c r="C264" s="2"/>
      <c r="D264" s="2"/>
      <c r="E264" s="2"/>
      <c r="F264" s="2"/>
    </row>
    <row r="265" spans="1:6" ht="15.75" customHeight="1">
      <c r="A265" s="2"/>
      <c r="B265" s="2"/>
      <c r="C265" s="2"/>
      <c r="D265" s="2"/>
      <c r="E265" s="2"/>
      <c r="F265" s="2"/>
    </row>
    <row r="266" spans="1:6" ht="15.75" customHeight="1">
      <c r="A266" s="2"/>
      <c r="B266" s="2"/>
      <c r="C266" s="2"/>
      <c r="D266" s="2"/>
      <c r="E266" s="2"/>
      <c r="F266" s="2"/>
    </row>
    <row r="267" spans="1:6" ht="15.75" customHeight="1">
      <c r="A267" s="2"/>
      <c r="B267" s="2"/>
      <c r="C267" s="2"/>
      <c r="D267" s="2"/>
      <c r="E267" s="2"/>
      <c r="F267" s="2"/>
    </row>
    <row r="268" spans="1:6" ht="15.75" customHeight="1">
      <c r="A268" s="2"/>
      <c r="B268" s="2"/>
      <c r="C268" s="2"/>
      <c r="D268" s="2"/>
      <c r="E268" s="2"/>
      <c r="F268" s="2"/>
    </row>
    <row r="269" spans="1:6" ht="15.75" customHeight="1">
      <c r="A269" s="2"/>
      <c r="B269" s="2"/>
      <c r="C269" s="2"/>
      <c r="D269" s="2"/>
      <c r="E269" s="2"/>
      <c r="F269" s="2"/>
    </row>
    <row r="270" spans="1:6" ht="15.75" customHeight="1">
      <c r="A270" s="2"/>
      <c r="B270" s="2"/>
      <c r="C270" s="2"/>
      <c r="D270" s="2"/>
      <c r="E270" s="2"/>
      <c r="F270" s="2"/>
    </row>
    <row r="271" spans="1:6" ht="15.75" customHeight="1">
      <c r="A271" s="2"/>
      <c r="B271" s="2"/>
      <c r="C271" s="2"/>
      <c r="D271" s="2"/>
      <c r="E271" s="2"/>
      <c r="F271" s="2"/>
    </row>
    <row r="272" spans="1:6" ht="15.75" customHeight="1">
      <c r="A272" s="2"/>
      <c r="B272" s="2"/>
      <c r="C272" s="2"/>
      <c r="D272" s="2"/>
      <c r="E272" s="2"/>
      <c r="F272" s="2"/>
    </row>
    <row r="273" spans="1:6" ht="15.75" customHeight="1">
      <c r="A273" s="2"/>
      <c r="B273" s="2"/>
      <c r="C273" s="2"/>
      <c r="D273" s="2"/>
      <c r="E273" s="2"/>
      <c r="F273" s="2"/>
    </row>
    <row r="274" spans="1:6" ht="15.75" customHeight="1">
      <c r="A274" s="2"/>
      <c r="B274" s="2"/>
      <c r="C274" s="2"/>
      <c r="D274" s="2"/>
      <c r="E274" s="2"/>
      <c r="F274" s="2"/>
    </row>
    <row r="275" spans="1:6" ht="15.75" customHeight="1">
      <c r="A275" s="2"/>
      <c r="B275" s="2"/>
      <c r="C275" s="2"/>
      <c r="D275" s="2"/>
      <c r="E275" s="2"/>
      <c r="F275" s="2"/>
    </row>
    <row r="276" spans="1:6" ht="15.75" customHeight="1">
      <c r="A276" s="2"/>
      <c r="B276" s="2"/>
      <c r="C276" s="2"/>
      <c r="D276" s="2"/>
      <c r="E276" s="2"/>
      <c r="F276" s="2"/>
    </row>
    <row r="277" spans="1:6" ht="15.75" customHeight="1">
      <c r="A277" s="2"/>
      <c r="B277" s="2"/>
      <c r="C277" s="2"/>
      <c r="D277" s="2"/>
      <c r="E277" s="2"/>
      <c r="F277" s="2"/>
    </row>
    <row r="278" spans="1:6" ht="15.75" customHeight="1">
      <c r="A278" s="2"/>
      <c r="B278" s="2"/>
      <c r="C278" s="2"/>
      <c r="D278" s="2"/>
      <c r="E278" s="2"/>
      <c r="F278" s="2"/>
    </row>
    <row r="279" spans="1:6" ht="15.75" customHeight="1">
      <c r="A279" s="2"/>
      <c r="B279" s="2"/>
      <c r="C279" s="2"/>
      <c r="D279" s="2"/>
      <c r="E279" s="2"/>
      <c r="F279" s="2"/>
    </row>
    <row r="280" spans="1:6" ht="15.75" customHeight="1">
      <c r="A280" s="2"/>
      <c r="B280" s="2"/>
      <c r="C280" s="2"/>
      <c r="D280" s="2"/>
      <c r="E280" s="2"/>
      <c r="F280" s="2"/>
    </row>
    <row r="281" spans="1:6" ht="15.75" customHeight="1">
      <c r="A281" s="2"/>
      <c r="B281" s="2"/>
      <c r="C281" s="2"/>
      <c r="D281" s="2"/>
      <c r="E281" s="2"/>
      <c r="F281" s="2"/>
    </row>
    <row r="282" spans="1:6" ht="15.75" customHeight="1">
      <c r="A282" s="2"/>
      <c r="B282" s="2"/>
      <c r="C282" s="2"/>
      <c r="D282" s="2"/>
      <c r="E282" s="2"/>
      <c r="F282" s="2"/>
    </row>
    <row r="283" spans="1:6" ht="15.75" customHeight="1">
      <c r="A283" s="2"/>
      <c r="B283" s="2"/>
      <c r="C283" s="2"/>
      <c r="D283" s="2"/>
      <c r="E283" s="2"/>
      <c r="F283" s="2"/>
    </row>
    <row r="284" spans="1:6" ht="15.75" customHeight="1">
      <c r="A284" s="2"/>
      <c r="B284" s="2"/>
      <c r="C284" s="2"/>
      <c r="D284" s="2"/>
      <c r="E284" s="2"/>
      <c r="F284" s="2"/>
    </row>
    <row r="285" spans="1:6" ht="15.75" customHeight="1">
      <c r="A285" s="2"/>
      <c r="B285" s="2"/>
      <c r="C285" s="2"/>
      <c r="D285" s="2"/>
      <c r="E285" s="2"/>
      <c r="F285" s="2"/>
    </row>
    <row r="286" spans="1:6" ht="15.75" customHeight="1">
      <c r="A286" s="2"/>
      <c r="B286" s="2"/>
      <c r="C286" s="2"/>
      <c r="D286" s="2"/>
      <c r="E286" s="2"/>
      <c r="F286" s="2"/>
    </row>
    <row r="287" spans="1:6" ht="15.75" customHeight="1">
      <c r="A287" s="2"/>
      <c r="B287" s="2"/>
      <c r="C287" s="2"/>
      <c r="D287" s="2"/>
      <c r="E287" s="2"/>
      <c r="F287" s="2"/>
    </row>
    <row r="288" spans="1:6" ht="15.75" customHeight="1">
      <c r="A288" s="2"/>
      <c r="B288" s="2"/>
      <c r="C288" s="2"/>
      <c r="D288" s="2"/>
      <c r="E288" s="2"/>
      <c r="F288" s="2"/>
    </row>
    <row r="289" spans="1:6" ht="15.75" customHeight="1">
      <c r="A289" s="2"/>
      <c r="B289" s="2"/>
      <c r="C289" s="2"/>
      <c r="D289" s="2"/>
      <c r="E289" s="2"/>
      <c r="F289" s="2"/>
    </row>
    <row r="290" spans="1:6" ht="15.75" customHeight="1">
      <c r="A290" s="2"/>
      <c r="B290" s="2"/>
      <c r="C290" s="2"/>
      <c r="D290" s="2"/>
      <c r="E290" s="2"/>
      <c r="F290" s="2"/>
    </row>
    <row r="291" spans="1:6" ht="15.75" customHeight="1">
      <c r="A291" s="2"/>
      <c r="B291" s="2"/>
      <c r="C291" s="2"/>
      <c r="D291" s="2"/>
      <c r="E291" s="2"/>
      <c r="F291" s="2"/>
    </row>
    <row r="292" spans="1:6" ht="15.75" customHeight="1">
      <c r="A292" s="2"/>
      <c r="B292" s="2"/>
      <c r="C292" s="2"/>
      <c r="D292" s="2"/>
      <c r="E292" s="2"/>
      <c r="F292" s="2"/>
    </row>
    <row r="293" spans="1:6" ht="15.75" customHeight="1">
      <c r="A293" s="2"/>
      <c r="B293" s="2"/>
      <c r="C293" s="2"/>
      <c r="D293" s="2"/>
      <c r="E293" s="2"/>
      <c r="F293" s="2"/>
    </row>
    <row r="294" spans="1:6" ht="15.75" customHeight="1">
      <c r="A294" s="2"/>
      <c r="B294" s="2"/>
      <c r="C294" s="2"/>
      <c r="D294" s="2"/>
      <c r="E294" s="2"/>
      <c r="F294" s="2"/>
    </row>
    <row r="295" spans="1:6" ht="15.75" customHeight="1">
      <c r="A295" s="2"/>
      <c r="B295" s="2"/>
      <c r="C295" s="2"/>
      <c r="D295" s="2"/>
      <c r="E295" s="2"/>
      <c r="F295" s="2"/>
    </row>
    <row r="296" spans="1:6" ht="15.75" customHeight="1">
      <c r="A296" s="2"/>
      <c r="B296" s="2"/>
      <c r="C296" s="2"/>
      <c r="D296" s="2"/>
      <c r="E296" s="2"/>
      <c r="F296" s="2"/>
    </row>
    <row r="297" spans="1:6" ht="15.75" customHeight="1">
      <c r="A297" s="2"/>
      <c r="B297" s="2"/>
      <c r="C297" s="2"/>
      <c r="D297" s="2"/>
      <c r="E297" s="2"/>
      <c r="F297" s="2"/>
    </row>
    <row r="298" spans="1:6" ht="15.75" customHeight="1">
      <c r="A298" s="2"/>
      <c r="B298" s="2"/>
      <c r="C298" s="2"/>
      <c r="D298" s="2"/>
      <c r="E298" s="2"/>
      <c r="F298" s="2"/>
    </row>
    <row r="299" spans="1:6" ht="15.75" customHeight="1">
      <c r="A299" s="2"/>
      <c r="B299" s="2"/>
      <c r="C299" s="2"/>
      <c r="D299" s="2"/>
      <c r="E299" s="2"/>
      <c r="F299" s="2"/>
    </row>
    <row r="300" spans="1:6" ht="15.75" customHeight="1">
      <c r="A300" s="2"/>
      <c r="B300" s="2"/>
      <c r="C300" s="2"/>
      <c r="D300" s="2"/>
      <c r="E300" s="2"/>
      <c r="F300" s="2"/>
    </row>
    <row r="301" spans="1:6" ht="15.75" customHeight="1">
      <c r="A301" s="2"/>
      <c r="B301" s="2"/>
      <c r="C301" s="2"/>
      <c r="D301" s="2"/>
      <c r="E301" s="2"/>
      <c r="F301" s="2"/>
    </row>
    <row r="302" spans="1:6" ht="15.75" customHeight="1">
      <c r="A302" s="2"/>
      <c r="B302" s="2"/>
      <c r="C302" s="2"/>
      <c r="D302" s="2"/>
      <c r="E302" s="2"/>
      <c r="F302" s="2"/>
    </row>
    <row r="303" spans="1:6" ht="15.75" customHeight="1">
      <c r="A303" s="2"/>
      <c r="B303" s="2"/>
      <c r="C303" s="2"/>
      <c r="D303" s="2"/>
      <c r="E303" s="2"/>
      <c r="F303" s="2"/>
    </row>
    <row r="304" spans="1:6" ht="15.75" customHeight="1">
      <c r="A304" s="2"/>
      <c r="B304" s="2"/>
      <c r="C304" s="2"/>
      <c r="D304" s="2"/>
      <c r="E304" s="2"/>
      <c r="F304" s="2"/>
    </row>
    <row r="305" spans="1:6" ht="15.75" customHeight="1">
      <c r="A305" s="2"/>
      <c r="B305" s="2"/>
      <c r="C305" s="2"/>
      <c r="D305" s="2"/>
      <c r="E305" s="2"/>
      <c r="F305" s="2"/>
    </row>
    <row r="306" spans="1:6" ht="15.75" customHeight="1">
      <c r="A306" s="2"/>
      <c r="B306" s="2"/>
      <c r="C306" s="2"/>
      <c r="D306" s="2"/>
      <c r="E306" s="2"/>
      <c r="F306" s="2"/>
    </row>
    <row r="307" spans="1:6" ht="15.75" customHeight="1">
      <c r="A307" s="2"/>
      <c r="B307" s="2"/>
      <c r="C307" s="2"/>
      <c r="D307" s="2"/>
      <c r="E307" s="2"/>
      <c r="F307" s="2"/>
    </row>
    <row r="308" spans="1:6" ht="15.75" customHeight="1">
      <c r="A308" s="2"/>
      <c r="B308" s="2"/>
      <c r="C308" s="2"/>
      <c r="D308" s="2"/>
      <c r="E308" s="2"/>
      <c r="F308" s="2"/>
    </row>
    <row r="309" spans="1:6" ht="15.75" customHeight="1">
      <c r="A309" s="2"/>
      <c r="B309" s="2"/>
      <c r="C309" s="2"/>
      <c r="D309" s="2"/>
      <c r="E309" s="2"/>
      <c r="F309" s="2"/>
    </row>
    <row r="310" spans="1:6" ht="15.75" customHeight="1">
      <c r="A310" s="2"/>
      <c r="B310" s="2"/>
      <c r="C310" s="2"/>
      <c r="D310" s="2"/>
      <c r="E310" s="2"/>
      <c r="F310" s="2"/>
    </row>
    <row r="311" spans="1:6" ht="15.75" customHeight="1">
      <c r="A311" s="2"/>
      <c r="B311" s="2"/>
      <c r="C311" s="2"/>
      <c r="D311" s="2"/>
      <c r="E311" s="2"/>
      <c r="F311" s="2"/>
    </row>
    <row r="312" spans="1:6" ht="15.75" customHeight="1">
      <c r="A312" s="2"/>
      <c r="B312" s="2"/>
      <c r="C312" s="2"/>
      <c r="D312" s="2"/>
      <c r="E312" s="2"/>
      <c r="F312" s="2"/>
    </row>
    <row r="313" spans="1:6" ht="15.75" customHeight="1">
      <c r="A313" s="2"/>
      <c r="B313" s="2"/>
      <c r="C313" s="2"/>
      <c r="D313" s="2"/>
      <c r="E313" s="2"/>
      <c r="F313" s="2"/>
    </row>
    <row r="314" spans="1:6" ht="15.75" customHeight="1">
      <c r="A314" s="2"/>
      <c r="B314" s="2"/>
      <c r="C314" s="2"/>
      <c r="D314" s="2"/>
      <c r="E314" s="2"/>
      <c r="F314" s="2"/>
    </row>
    <row r="315" spans="1:6" ht="15.75" customHeight="1">
      <c r="A315" s="2"/>
      <c r="B315" s="2"/>
      <c r="C315" s="2"/>
      <c r="D315" s="2"/>
      <c r="E315" s="2"/>
      <c r="F315" s="2"/>
    </row>
    <row r="316" spans="1:6" ht="15.75" customHeight="1">
      <c r="A316" s="2"/>
      <c r="B316" s="2"/>
      <c r="C316" s="2"/>
      <c r="D316" s="2"/>
      <c r="E316" s="2"/>
      <c r="F316" s="2"/>
    </row>
    <row r="317" spans="1:6" ht="15.75" customHeight="1">
      <c r="A317" s="2"/>
      <c r="B317" s="2"/>
      <c r="C317" s="2"/>
      <c r="D317" s="2"/>
      <c r="E317" s="2"/>
      <c r="F317" s="2"/>
    </row>
    <row r="318" spans="1:6" ht="15.75" customHeight="1">
      <c r="A318" s="2"/>
      <c r="B318" s="2"/>
      <c r="C318" s="2"/>
      <c r="D318" s="2"/>
      <c r="E318" s="2"/>
      <c r="F318" s="2"/>
    </row>
    <row r="319" spans="1:6" ht="15.75" customHeight="1">
      <c r="A319" s="2"/>
      <c r="B319" s="2"/>
      <c r="C319" s="2"/>
      <c r="D319" s="2"/>
      <c r="E319" s="2"/>
      <c r="F319" s="2"/>
    </row>
    <row r="320" spans="1:6" ht="15.75" customHeight="1">
      <c r="A320" s="2"/>
      <c r="B320" s="2"/>
      <c r="C320" s="2"/>
      <c r="D320" s="2"/>
      <c r="E320" s="2"/>
      <c r="F320" s="2"/>
    </row>
    <row r="321" spans="1:6" ht="15.75" customHeight="1">
      <c r="A321" s="2"/>
      <c r="B321" s="2"/>
      <c r="C321" s="2"/>
      <c r="D321" s="2"/>
      <c r="E321" s="2"/>
      <c r="F321" s="2"/>
    </row>
    <row r="322" spans="1:6" ht="15.75" customHeight="1">
      <c r="A322" s="2"/>
      <c r="B322" s="2"/>
      <c r="C322" s="2"/>
      <c r="D322" s="2"/>
      <c r="E322" s="2"/>
      <c r="F322" s="2"/>
    </row>
    <row r="323" spans="1:6" ht="15.75" customHeight="1">
      <c r="A323" s="2"/>
      <c r="B323" s="2"/>
      <c r="C323" s="2"/>
      <c r="D323" s="2"/>
      <c r="E323" s="2"/>
      <c r="F323" s="2"/>
    </row>
    <row r="324" spans="1:6" ht="15.75" customHeight="1">
      <c r="A324" s="2"/>
      <c r="B324" s="2"/>
      <c r="C324" s="2"/>
      <c r="D324" s="2"/>
      <c r="E324" s="2"/>
      <c r="F324" s="2"/>
    </row>
    <row r="325" spans="1:6" ht="15.75" customHeight="1">
      <c r="A325" s="2"/>
      <c r="B325" s="2"/>
      <c r="C325" s="2"/>
      <c r="D325" s="2"/>
      <c r="E325" s="2"/>
      <c r="F325" s="2"/>
    </row>
    <row r="326" spans="1:6" ht="15.75" customHeight="1">
      <c r="A326" s="2"/>
      <c r="B326" s="2"/>
      <c r="C326" s="2"/>
      <c r="D326" s="2"/>
      <c r="E326" s="2"/>
      <c r="F326" s="2"/>
    </row>
    <row r="327" spans="1:6" ht="15.75" customHeight="1">
      <c r="A327" s="2"/>
      <c r="B327" s="2"/>
      <c r="C327" s="2"/>
      <c r="D327" s="2"/>
      <c r="E327" s="2"/>
      <c r="F327" s="2"/>
    </row>
    <row r="328" spans="1:6" ht="15.75" customHeight="1">
      <c r="A328" s="2"/>
      <c r="B328" s="2"/>
      <c r="C328" s="2"/>
      <c r="D328" s="2"/>
      <c r="E328" s="2"/>
      <c r="F328" s="2"/>
    </row>
    <row r="329" spans="1:6" ht="15.75" customHeight="1">
      <c r="A329" s="2"/>
      <c r="B329" s="2"/>
      <c r="C329" s="2"/>
      <c r="D329" s="2"/>
      <c r="E329" s="2"/>
      <c r="F329" s="2"/>
    </row>
    <row r="330" spans="1:6" ht="15.75" customHeight="1">
      <c r="A330" s="2"/>
      <c r="B330" s="2"/>
      <c r="C330" s="2"/>
      <c r="D330" s="2"/>
      <c r="E330" s="2"/>
      <c r="F330" s="2"/>
    </row>
    <row r="331" spans="1:6" ht="15.75" customHeight="1">
      <c r="A331" s="2"/>
      <c r="B331" s="2"/>
      <c r="C331" s="2"/>
      <c r="D331" s="2"/>
      <c r="E331" s="2"/>
      <c r="F331" s="2"/>
    </row>
    <row r="332" spans="1:6" ht="15.75" customHeight="1">
      <c r="A332" s="2"/>
      <c r="B332" s="2"/>
      <c r="C332" s="2"/>
      <c r="D332" s="2"/>
      <c r="E332" s="2"/>
      <c r="F332" s="2"/>
    </row>
    <row r="333" spans="1:6" ht="15.75" customHeight="1">
      <c r="A333" s="2"/>
      <c r="B333" s="2"/>
      <c r="C333" s="2"/>
      <c r="D333" s="2"/>
      <c r="E333" s="2"/>
      <c r="F333" s="2"/>
    </row>
    <row r="334" spans="1:6" ht="15.75" customHeight="1">
      <c r="A334" s="2"/>
      <c r="B334" s="2"/>
      <c r="C334" s="2"/>
      <c r="D334" s="2"/>
      <c r="E334" s="2"/>
      <c r="F334" s="2"/>
    </row>
    <row r="335" spans="1:6" ht="15.75" customHeight="1">
      <c r="A335" s="2"/>
      <c r="B335" s="2"/>
      <c r="C335" s="2"/>
      <c r="D335" s="2"/>
      <c r="E335" s="2"/>
      <c r="F335" s="2"/>
    </row>
    <row r="336" spans="1:6" ht="15.75" customHeight="1">
      <c r="A336" s="2"/>
      <c r="B336" s="2"/>
      <c r="C336" s="2"/>
      <c r="D336" s="2"/>
      <c r="E336" s="2"/>
      <c r="F336" s="2"/>
    </row>
    <row r="337" spans="1:6" ht="15.75" customHeight="1">
      <c r="A337" s="2"/>
      <c r="B337" s="2"/>
      <c r="C337" s="2"/>
      <c r="D337" s="2"/>
      <c r="E337" s="2"/>
      <c r="F337" s="2"/>
    </row>
    <row r="338" spans="1:6" ht="15.75" customHeight="1">
      <c r="A338" s="2"/>
      <c r="B338" s="2"/>
      <c r="C338" s="2"/>
      <c r="D338" s="2"/>
      <c r="E338" s="2"/>
      <c r="F338" s="2"/>
    </row>
    <row r="339" spans="1:6" ht="15.75" customHeight="1">
      <c r="A339" s="2"/>
      <c r="B339" s="2"/>
      <c r="C339" s="2"/>
      <c r="D339" s="2"/>
      <c r="E339" s="2"/>
      <c r="F339" s="2"/>
    </row>
    <row r="340" spans="1:6" ht="15.75" customHeight="1">
      <c r="A340" s="2"/>
      <c r="B340" s="2"/>
      <c r="C340" s="2"/>
      <c r="D340" s="2"/>
      <c r="E340" s="2"/>
      <c r="F340" s="2"/>
    </row>
    <row r="341" spans="1:6" ht="15.75" customHeight="1">
      <c r="A341" s="2"/>
      <c r="B341" s="2"/>
      <c r="C341" s="2"/>
      <c r="D341" s="2"/>
      <c r="E341" s="2"/>
      <c r="F341" s="2"/>
    </row>
    <row r="342" spans="1:6" ht="15.75" customHeight="1">
      <c r="A342" s="2"/>
      <c r="B342" s="2"/>
      <c r="C342" s="2"/>
      <c r="D342" s="2"/>
      <c r="E342" s="2"/>
      <c r="F342" s="2"/>
    </row>
    <row r="343" spans="1:6" ht="15.75" customHeight="1">
      <c r="A343" s="2"/>
      <c r="B343" s="2"/>
      <c r="C343" s="2"/>
      <c r="D343" s="2"/>
      <c r="E343" s="2"/>
      <c r="F343" s="2"/>
    </row>
    <row r="344" spans="1:6" ht="15.75" customHeight="1">
      <c r="A344" s="2"/>
      <c r="B344" s="2"/>
      <c r="C344" s="2"/>
      <c r="D344" s="2"/>
      <c r="E344" s="2"/>
      <c r="F344" s="2"/>
    </row>
    <row r="345" spans="1:6" ht="15.75" customHeight="1">
      <c r="A345" s="2"/>
      <c r="B345" s="2"/>
      <c r="C345" s="2"/>
      <c r="D345" s="2"/>
      <c r="E345" s="2"/>
      <c r="F345" s="2"/>
    </row>
    <row r="346" spans="1:6" ht="15.75" customHeight="1">
      <c r="A346" s="2"/>
      <c r="B346" s="2"/>
      <c r="C346" s="2"/>
      <c r="D346" s="2"/>
      <c r="E346" s="2"/>
      <c r="F346" s="2"/>
    </row>
    <row r="347" spans="1:6" ht="15.75" customHeight="1">
      <c r="A347" s="2"/>
      <c r="B347" s="2"/>
      <c r="C347" s="2"/>
      <c r="D347" s="2"/>
      <c r="E347" s="2"/>
      <c r="F347" s="2"/>
    </row>
    <row r="348" spans="1:6" ht="15.75" customHeight="1">
      <c r="A348" s="2"/>
      <c r="B348" s="2"/>
      <c r="C348" s="2"/>
      <c r="D348" s="2"/>
      <c r="E348" s="2"/>
      <c r="F348" s="2"/>
    </row>
    <row r="349" spans="1:6" ht="15.75" customHeight="1">
      <c r="A349" s="2"/>
      <c r="B349" s="2"/>
      <c r="C349" s="2"/>
      <c r="D349" s="2"/>
      <c r="E349" s="2"/>
      <c r="F349" s="2"/>
    </row>
    <row r="350" spans="1:6" ht="15.75" customHeight="1">
      <c r="A350" s="2"/>
      <c r="B350" s="2"/>
      <c r="C350" s="2"/>
      <c r="D350" s="2"/>
      <c r="E350" s="2"/>
      <c r="F350" s="2"/>
    </row>
    <row r="351" spans="1:6" ht="15.75" customHeight="1">
      <c r="A351" s="2"/>
      <c r="B351" s="2"/>
      <c r="C351" s="2"/>
      <c r="D351" s="2"/>
      <c r="E351" s="2"/>
      <c r="F351" s="2"/>
    </row>
    <row r="352" spans="1:6" ht="15.75" customHeight="1">
      <c r="A352" s="2"/>
      <c r="B352" s="2"/>
      <c r="C352" s="2"/>
      <c r="D352" s="2"/>
      <c r="E352" s="2"/>
      <c r="F352" s="2"/>
    </row>
    <row r="353" spans="1:6" ht="15.75" customHeight="1">
      <c r="A353" s="2"/>
      <c r="B353" s="2"/>
      <c r="C353" s="2"/>
      <c r="D353" s="2"/>
      <c r="E353" s="2"/>
      <c r="F353" s="2"/>
    </row>
    <row r="354" spans="1:6" ht="15.75" customHeight="1">
      <c r="A354" s="2"/>
      <c r="B354" s="2"/>
      <c r="C354" s="2"/>
      <c r="D354" s="2"/>
      <c r="E354" s="2"/>
      <c r="F354" s="2"/>
    </row>
    <row r="355" spans="1:6" ht="15.75" customHeight="1">
      <c r="A355" s="2"/>
      <c r="B355" s="2"/>
      <c r="C355" s="2"/>
      <c r="D355" s="2"/>
      <c r="E355" s="2"/>
      <c r="F355" s="2"/>
    </row>
    <row r="356" spans="1:6" ht="15.75" customHeight="1">
      <c r="A356" s="2"/>
      <c r="B356" s="2"/>
      <c r="C356" s="2"/>
      <c r="D356" s="2"/>
      <c r="E356" s="2"/>
      <c r="F356" s="2"/>
    </row>
    <row r="357" spans="1:6" ht="15.75" customHeight="1">
      <c r="A357" s="2"/>
      <c r="B357" s="2"/>
      <c r="C357" s="2"/>
      <c r="D357" s="2"/>
      <c r="E357" s="2"/>
      <c r="F357" s="2"/>
    </row>
    <row r="358" spans="1:6" ht="15.75" customHeight="1">
      <c r="A358" s="2"/>
      <c r="B358" s="2"/>
      <c r="C358" s="2"/>
      <c r="D358" s="2"/>
      <c r="E358" s="2"/>
      <c r="F358" s="2"/>
    </row>
    <row r="359" spans="1:6" ht="15.75" customHeight="1">
      <c r="A359" s="2"/>
      <c r="B359" s="2"/>
      <c r="C359" s="2"/>
      <c r="D359" s="2"/>
      <c r="E359" s="2"/>
      <c r="F359" s="2"/>
    </row>
    <row r="360" spans="1:6" ht="15.75" customHeight="1">
      <c r="A360" s="2"/>
      <c r="B360" s="2"/>
      <c r="C360" s="2"/>
      <c r="D360" s="2"/>
      <c r="E360" s="2"/>
      <c r="F360" s="2"/>
    </row>
    <row r="361" spans="1:6" ht="15.75" customHeight="1">
      <c r="A361" s="2"/>
      <c r="B361" s="2"/>
      <c r="C361" s="2"/>
      <c r="D361" s="2"/>
      <c r="E361" s="2"/>
      <c r="F361" s="2"/>
    </row>
    <row r="362" spans="1:6" ht="15.75" customHeight="1">
      <c r="A362" s="2"/>
      <c r="B362" s="2"/>
      <c r="C362" s="2"/>
      <c r="D362" s="2"/>
      <c r="E362" s="2"/>
      <c r="F362" s="2"/>
    </row>
    <row r="363" spans="1:6" ht="15.75" customHeight="1">
      <c r="A363" s="2"/>
      <c r="B363" s="2"/>
      <c r="C363" s="2"/>
      <c r="D363" s="2"/>
      <c r="E363" s="2"/>
      <c r="F363" s="2"/>
    </row>
    <row r="364" spans="1:6" ht="15.75" customHeight="1">
      <c r="A364" s="2"/>
      <c r="B364" s="2"/>
      <c r="C364" s="2"/>
      <c r="D364" s="2"/>
      <c r="E364" s="2"/>
      <c r="F364" s="2"/>
    </row>
    <row r="365" spans="1:6" ht="15.75" customHeight="1">
      <c r="A365" s="2"/>
      <c r="B365" s="2"/>
      <c r="C365" s="2"/>
      <c r="D365" s="2"/>
      <c r="E365" s="2"/>
      <c r="F365" s="2"/>
    </row>
    <row r="366" spans="1:6" ht="15.75" customHeight="1">
      <c r="A366" s="2"/>
      <c r="B366" s="2"/>
      <c r="C366" s="2"/>
      <c r="D366" s="2"/>
      <c r="E366" s="2"/>
      <c r="F366" s="2"/>
    </row>
    <row r="367" spans="1:6" ht="15.75" customHeight="1">
      <c r="A367" s="2"/>
      <c r="B367" s="2"/>
      <c r="C367" s="2"/>
      <c r="D367" s="2"/>
      <c r="E367" s="2"/>
      <c r="F367" s="2"/>
    </row>
    <row r="368" spans="1:6" ht="15.75" customHeight="1">
      <c r="A368" s="2"/>
      <c r="B368" s="2"/>
      <c r="C368" s="2"/>
      <c r="D368" s="2"/>
      <c r="E368" s="2"/>
      <c r="F368" s="2"/>
    </row>
    <row r="369" spans="1:6" ht="15.75" customHeight="1">
      <c r="A369" s="2"/>
      <c r="B369" s="2"/>
      <c r="C369" s="2"/>
      <c r="D369" s="2"/>
      <c r="E369" s="2"/>
      <c r="F369" s="2"/>
    </row>
    <row r="370" spans="1:6" ht="15.75" customHeight="1">
      <c r="A370" s="2"/>
      <c r="B370" s="2"/>
      <c r="C370" s="2"/>
      <c r="D370" s="2"/>
      <c r="E370" s="2"/>
      <c r="F370" s="2"/>
    </row>
    <row r="371" spans="1:6" ht="15.75" customHeight="1">
      <c r="A371" s="2"/>
      <c r="B371" s="2"/>
      <c r="C371" s="2"/>
      <c r="D371" s="2"/>
      <c r="E371" s="2"/>
      <c r="F371" s="2"/>
    </row>
    <row r="372" spans="1:6" ht="15.75" customHeight="1">
      <c r="A372" s="2"/>
      <c r="B372" s="2"/>
      <c r="C372" s="2"/>
      <c r="D372" s="2"/>
      <c r="E372" s="2"/>
      <c r="F372" s="2"/>
    </row>
    <row r="373" spans="1:6" ht="15.75" customHeight="1">
      <c r="A373" s="2"/>
      <c r="B373" s="2"/>
      <c r="C373" s="2"/>
      <c r="D373" s="2"/>
      <c r="E373" s="2"/>
      <c r="F373" s="2"/>
    </row>
    <row r="374" spans="1:6" ht="15.75" customHeight="1">
      <c r="A374" s="2"/>
      <c r="B374" s="2"/>
      <c r="C374" s="2"/>
      <c r="D374" s="2"/>
      <c r="E374" s="2"/>
      <c r="F374" s="2"/>
    </row>
    <row r="375" spans="1:6" ht="15.75" customHeight="1">
      <c r="A375" s="2"/>
      <c r="B375" s="2"/>
      <c r="C375" s="2"/>
      <c r="D375" s="2"/>
      <c r="E375" s="2"/>
      <c r="F375" s="2"/>
    </row>
    <row r="376" spans="1:6" ht="15.75" customHeight="1">
      <c r="A376" s="2"/>
      <c r="B376" s="2"/>
      <c r="C376" s="2"/>
      <c r="D376" s="2"/>
      <c r="E376" s="2"/>
      <c r="F376" s="2"/>
    </row>
    <row r="377" spans="1:6" ht="15.75" customHeight="1">
      <c r="A377" s="2"/>
      <c r="B377" s="2"/>
      <c r="C377" s="2"/>
      <c r="D377" s="2"/>
      <c r="E377" s="2"/>
      <c r="F377" s="2"/>
    </row>
    <row r="378" spans="1:6" ht="15.75" customHeight="1">
      <c r="A378" s="2"/>
      <c r="B378" s="2"/>
      <c r="C378" s="2"/>
      <c r="D378" s="2"/>
      <c r="E378" s="2"/>
      <c r="F378" s="2"/>
    </row>
    <row r="379" spans="1:6" ht="15.75" customHeight="1">
      <c r="A379" s="2"/>
      <c r="B379" s="2"/>
      <c r="C379" s="2"/>
      <c r="D379" s="2"/>
      <c r="E379" s="2"/>
      <c r="F379" s="2"/>
    </row>
    <row r="380" spans="1:6" ht="15.75" customHeight="1">
      <c r="A380" s="2"/>
      <c r="B380" s="2"/>
      <c r="C380" s="2"/>
      <c r="D380" s="2"/>
      <c r="E380" s="2"/>
      <c r="F380" s="2"/>
    </row>
    <row r="381" spans="1:6" ht="15.75" customHeight="1">
      <c r="A381" s="2"/>
      <c r="B381" s="2"/>
      <c r="C381" s="2"/>
      <c r="D381" s="2"/>
      <c r="E381" s="2"/>
      <c r="F381" s="2"/>
    </row>
    <row r="382" spans="1:6" ht="15.75" customHeight="1">
      <c r="A382" s="2"/>
      <c r="B382" s="2"/>
      <c r="C382" s="2"/>
      <c r="D382" s="2"/>
      <c r="E382" s="2"/>
      <c r="F382" s="2"/>
    </row>
    <row r="383" spans="1:6" ht="15.75" customHeight="1">
      <c r="A383" s="2"/>
      <c r="B383" s="2"/>
      <c r="C383" s="2"/>
      <c r="D383" s="2"/>
      <c r="E383" s="2"/>
      <c r="F383" s="2"/>
    </row>
    <row r="384" spans="1:6" ht="15.75" customHeight="1">
      <c r="A384" s="2"/>
      <c r="B384" s="2"/>
      <c r="C384" s="2"/>
      <c r="D384" s="2"/>
      <c r="E384" s="2"/>
      <c r="F384" s="2"/>
    </row>
    <row r="385" spans="1:6" ht="15.75" customHeight="1">
      <c r="A385" s="2"/>
      <c r="B385" s="2"/>
      <c r="C385" s="2"/>
      <c r="D385" s="2"/>
      <c r="E385" s="2"/>
      <c r="F385" s="2"/>
    </row>
    <row r="386" spans="1:6" ht="15.75" customHeight="1">
      <c r="A386" s="2"/>
      <c r="B386" s="2"/>
      <c r="C386" s="2"/>
      <c r="D386" s="2"/>
      <c r="E386" s="2"/>
      <c r="F386" s="2"/>
    </row>
    <row r="387" spans="1:6" ht="15.75" customHeight="1">
      <c r="A387" s="2"/>
      <c r="B387" s="2"/>
      <c r="C387" s="2"/>
      <c r="D387" s="2"/>
      <c r="E387" s="2"/>
      <c r="F387" s="2"/>
    </row>
    <row r="388" spans="1:6" ht="15.75" customHeight="1">
      <c r="A388" s="2"/>
      <c r="B388" s="2"/>
      <c r="C388" s="2"/>
      <c r="D388" s="2"/>
      <c r="E388" s="2"/>
      <c r="F388" s="2"/>
    </row>
    <row r="389" spans="1:6" ht="15.75" customHeight="1">
      <c r="A389" s="2"/>
      <c r="B389" s="2"/>
      <c r="C389" s="2"/>
      <c r="D389" s="2"/>
      <c r="E389" s="2"/>
      <c r="F389" s="2"/>
    </row>
    <row r="390" spans="1:6" ht="15.75" customHeight="1">
      <c r="A390" s="2"/>
      <c r="B390" s="2"/>
      <c r="C390" s="2"/>
      <c r="D390" s="2"/>
      <c r="E390" s="2"/>
      <c r="F390" s="2"/>
    </row>
    <row r="391" spans="1:6" ht="15.75" customHeight="1">
      <c r="A391" s="2"/>
      <c r="B391" s="2"/>
      <c r="C391" s="2"/>
      <c r="D391" s="2"/>
      <c r="E391" s="2"/>
      <c r="F391" s="2"/>
    </row>
    <row r="392" spans="1:6" ht="15.75" customHeight="1">
      <c r="A392" s="2"/>
      <c r="B392" s="2"/>
      <c r="C392" s="2"/>
      <c r="D392" s="2"/>
      <c r="E392" s="2"/>
      <c r="F392" s="2"/>
    </row>
    <row r="393" spans="1:6" ht="15.75" customHeight="1">
      <c r="A393" s="2"/>
      <c r="B393" s="2"/>
      <c r="C393" s="2"/>
      <c r="D393" s="2"/>
      <c r="E393" s="2"/>
      <c r="F393" s="2"/>
    </row>
    <row r="394" spans="1:6" ht="15.75" customHeight="1">
      <c r="A394" s="2"/>
      <c r="B394" s="2"/>
      <c r="C394" s="2"/>
      <c r="D394" s="2"/>
      <c r="E394" s="2"/>
      <c r="F394" s="2"/>
    </row>
    <row r="395" spans="1:6" ht="15.75" customHeight="1">
      <c r="A395" s="2"/>
      <c r="B395" s="2"/>
      <c r="C395" s="2"/>
      <c r="D395" s="2"/>
      <c r="E395" s="2"/>
      <c r="F395" s="2"/>
    </row>
    <row r="396" spans="1:6" ht="15.75" customHeight="1">
      <c r="A396" s="2"/>
      <c r="B396" s="2"/>
      <c r="C396" s="2"/>
      <c r="D396" s="2"/>
      <c r="E396" s="2"/>
      <c r="F396" s="2"/>
    </row>
    <row r="397" spans="1:6" ht="15.75" customHeight="1">
      <c r="A397" s="2"/>
      <c r="B397" s="2"/>
      <c r="C397" s="2"/>
      <c r="D397" s="2"/>
      <c r="E397" s="2"/>
      <c r="F397" s="2"/>
    </row>
    <row r="398" spans="1:6" ht="15.75" customHeight="1">
      <c r="A398" s="2"/>
      <c r="B398" s="2"/>
      <c r="C398" s="2"/>
      <c r="D398" s="2"/>
      <c r="E398" s="2"/>
      <c r="F398" s="2"/>
    </row>
    <row r="399" spans="1:6" ht="15.75" customHeight="1">
      <c r="A399" s="2"/>
      <c r="B399" s="2"/>
      <c r="C399" s="2"/>
      <c r="D399" s="2"/>
      <c r="E399" s="2"/>
      <c r="F399" s="2"/>
    </row>
    <row r="400" spans="1:6" ht="15.75" customHeight="1">
      <c r="A400" s="2"/>
      <c r="B400" s="2"/>
      <c r="C400" s="2"/>
      <c r="D400" s="2"/>
      <c r="E400" s="2"/>
      <c r="F400" s="2"/>
    </row>
    <row r="401" spans="1:6" ht="15.75" customHeight="1">
      <c r="A401" s="2"/>
      <c r="B401" s="2"/>
      <c r="C401" s="2"/>
      <c r="D401" s="2"/>
      <c r="E401" s="2"/>
      <c r="F401" s="2"/>
    </row>
    <row r="402" spans="1:6" ht="15.75" customHeight="1">
      <c r="A402" s="2"/>
      <c r="B402" s="2"/>
      <c r="C402" s="2"/>
      <c r="D402" s="2"/>
      <c r="E402" s="2"/>
      <c r="F402" s="2"/>
    </row>
    <row r="403" spans="1:6" ht="15.75" customHeight="1">
      <c r="A403" s="2"/>
      <c r="B403" s="2"/>
      <c r="C403" s="2"/>
      <c r="D403" s="2"/>
      <c r="E403" s="2"/>
      <c r="F403" s="2"/>
    </row>
    <row r="404" spans="1:6" ht="15.75" customHeight="1">
      <c r="A404" s="2"/>
      <c r="B404" s="2"/>
      <c r="C404" s="2"/>
      <c r="D404" s="2"/>
      <c r="E404" s="2"/>
      <c r="F404" s="2"/>
    </row>
    <row r="405" spans="1:6" ht="15.75" customHeight="1">
      <c r="A405" s="2"/>
      <c r="B405" s="2"/>
      <c r="C405" s="2"/>
      <c r="D405" s="2"/>
      <c r="E405" s="2"/>
      <c r="F405" s="2"/>
    </row>
    <row r="406" spans="1:6" ht="15.75" customHeight="1">
      <c r="A406" s="2"/>
      <c r="B406" s="2"/>
      <c r="C406" s="2"/>
      <c r="D406" s="2"/>
      <c r="E406" s="2"/>
      <c r="F406" s="2"/>
    </row>
    <row r="407" spans="1:6" ht="15.75" customHeight="1">
      <c r="A407" s="2"/>
      <c r="B407" s="2"/>
      <c r="C407" s="2"/>
      <c r="D407" s="2"/>
      <c r="E407" s="2"/>
      <c r="F407" s="2"/>
    </row>
    <row r="408" spans="1:6" ht="15.75" customHeight="1">
      <c r="A408" s="2"/>
      <c r="B408" s="2"/>
      <c r="C408" s="2"/>
      <c r="D408" s="2"/>
      <c r="E408" s="2"/>
      <c r="F408" s="2"/>
    </row>
    <row r="409" spans="1:6" ht="15.75" customHeight="1">
      <c r="A409" s="2"/>
      <c r="B409" s="2"/>
      <c r="C409" s="2"/>
      <c r="D409" s="2"/>
      <c r="E409" s="2"/>
      <c r="F409" s="2"/>
    </row>
    <row r="410" spans="1:6" ht="15.75" customHeight="1">
      <c r="A410" s="2"/>
      <c r="B410" s="2"/>
      <c r="C410" s="2"/>
      <c r="D410" s="2"/>
      <c r="E410" s="2"/>
      <c r="F410" s="2"/>
    </row>
    <row r="411" spans="1:6" ht="15.75" customHeight="1">
      <c r="A411" s="2"/>
      <c r="B411" s="2"/>
      <c r="C411" s="2"/>
      <c r="D411" s="2"/>
      <c r="E411" s="2"/>
      <c r="F411" s="2"/>
    </row>
    <row r="412" spans="1:6" ht="15.75" customHeight="1">
      <c r="A412" s="2"/>
      <c r="B412" s="2"/>
      <c r="C412" s="2"/>
      <c r="D412" s="2"/>
      <c r="E412" s="2"/>
      <c r="F412" s="2"/>
    </row>
    <row r="413" spans="1:6" ht="15.75" customHeight="1">
      <c r="A413" s="2"/>
      <c r="B413" s="2"/>
      <c r="C413" s="2"/>
      <c r="D413" s="2"/>
      <c r="E413" s="2"/>
      <c r="F413" s="2"/>
    </row>
    <row r="414" spans="1:6" ht="15.75" customHeight="1">
      <c r="A414" s="2"/>
      <c r="B414" s="2"/>
      <c r="C414" s="2"/>
      <c r="D414" s="2"/>
      <c r="E414" s="2"/>
      <c r="F414" s="2"/>
    </row>
    <row r="415" spans="1:6" ht="15.75" customHeight="1">
      <c r="A415" s="2"/>
      <c r="B415" s="2"/>
      <c r="C415" s="2"/>
      <c r="D415" s="2"/>
      <c r="E415" s="2"/>
      <c r="F415" s="2"/>
    </row>
    <row r="416" spans="1:6" ht="15.75" customHeight="1">
      <c r="A416" s="2"/>
      <c r="B416" s="2"/>
      <c r="C416" s="2"/>
      <c r="D416" s="2"/>
      <c r="E416" s="2"/>
      <c r="F416" s="2"/>
    </row>
    <row r="417" spans="1:6" ht="15.75" customHeight="1">
      <c r="A417" s="2"/>
      <c r="B417" s="2"/>
      <c r="C417" s="2"/>
      <c r="D417" s="2"/>
      <c r="E417" s="2"/>
      <c r="F417" s="2"/>
    </row>
    <row r="418" spans="1:6" ht="15.75" customHeight="1">
      <c r="A418" s="2"/>
      <c r="B418" s="2"/>
      <c r="C418" s="2"/>
      <c r="D418" s="2"/>
      <c r="E418" s="2"/>
      <c r="F418" s="2"/>
    </row>
    <row r="419" spans="1:6" ht="15.75" customHeight="1">
      <c r="A419" s="2"/>
      <c r="B419" s="2"/>
      <c r="C419" s="2"/>
      <c r="D419" s="2"/>
      <c r="E419" s="2"/>
      <c r="F419" s="2"/>
    </row>
    <row r="420" spans="1:6" ht="15.75" customHeight="1">
      <c r="A420" s="2"/>
      <c r="B420" s="2"/>
      <c r="C420" s="2"/>
      <c r="D420" s="2"/>
      <c r="E420" s="2"/>
      <c r="F420" s="2"/>
    </row>
    <row r="421" spans="1:6" ht="15.75" customHeight="1">
      <c r="A421" s="2"/>
      <c r="B421" s="2"/>
      <c r="C421" s="2"/>
      <c r="D421" s="2"/>
      <c r="E421" s="2"/>
      <c r="F421" s="2"/>
    </row>
    <row r="422" spans="1:6" ht="15.75" customHeight="1">
      <c r="A422" s="2"/>
      <c r="B422" s="2"/>
      <c r="C422" s="2"/>
      <c r="D422" s="2"/>
      <c r="E422" s="2"/>
      <c r="F422" s="2"/>
    </row>
    <row r="423" spans="1:6" ht="15.75" customHeight="1">
      <c r="A423" s="2"/>
      <c r="B423" s="2"/>
      <c r="C423" s="2"/>
      <c r="D423" s="2"/>
      <c r="E423" s="2"/>
      <c r="F423" s="2"/>
    </row>
    <row r="424" spans="1:6" ht="15.75" customHeight="1">
      <c r="A424" s="2"/>
      <c r="B424" s="2"/>
      <c r="C424" s="2"/>
      <c r="D424" s="2"/>
      <c r="E424" s="2"/>
      <c r="F424" s="2"/>
    </row>
    <row r="425" spans="1:6" ht="15.75" customHeight="1">
      <c r="A425" s="2"/>
      <c r="B425" s="2"/>
      <c r="C425" s="2"/>
      <c r="D425" s="2"/>
      <c r="E425" s="2"/>
      <c r="F425" s="2"/>
    </row>
    <row r="426" spans="1:6" ht="15.75" customHeight="1">
      <c r="A426" s="2"/>
      <c r="B426" s="2"/>
      <c r="C426" s="2"/>
      <c r="D426" s="2"/>
      <c r="E426" s="2"/>
      <c r="F426" s="2"/>
    </row>
    <row r="427" spans="1:6" ht="15.75" customHeight="1">
      <c r="A427" s="2"/>
      <c r="B427" s="2"/>
      <c r="C427" s="2"/>
      <c r="D427" s="2"/>
      <c r="E427" s="2"/>
      <c r="F427" s="2"/>
    </row>
    <row r="428" spans="1:6" ht="15.75" customHeight="1">
      <c r="A428" s="2"/>
      <c r="B428" s="2"/>
      <c r="C428" s="2"/>
      <c r="D428" s="2"/>
      <c r="E428" s="2"/>
      <c r="F428" s="2"/>
    </row>
    <row r="429" spans="1:6" ht="15.75" customHeight="1">
      <c r="A429" s="2"/>
      <c r="B429" s="2"/>
      <c r="C429" s="2"/>
      <c r="D429" s="2"/>
      <c r="E429" s="2"/>
      <c r="F429" s="2"/>
    </row>
    <row r="430" spans="1:6" ht="15.75" customHeight="1">
      <c r="A430" s="2"/>
      <c r="B430" s="2"/>
      <c r="C430" s="2"/>
      <c r="D430" s="2"/>
      <c r="E430" s="2"/>
      <c r="F430" s="2"/>
    </row>
    <row r="431" spans="1:6" ht="15.75" customHeight="1">
      <c r="A431" s="2"/>
      <c r="B431" s="2"/>
      <c r="C431" s="2"/>
      <c r="D431" s="2"/>
      <c r="E431" s="2"/>
      <c r="F431" s="2"/>
    </row>
    <row r="432" spans="1:6" ht="15.75" customHeight="1">
      <c r="A432" s="2"/>
      <c r="B432" s="2"/>
      <c r="C432" s="2"/>
      <c r="D432" s="2"/>
      <c r="E432" s="2"/>
      <c r="F432" s="2"/>
    </row>
    <row r="433" spans="1:6" ht="15.75" customHeight="1">
      <c r="A433" s="2"/>
      <c r="B433" s="2"/>
      <c r="C433" s="2"/>
      <c r="D433" s="2"/>
      <c r="E433" s="2"/>
      <c r="F433" s="2"/>
    </row>
    <row r="434" spans="1:6" ht="15.75" customHeight="1">
      <c r="A434" s="2"/>
      <c r="B434" s="2"/>
      <c r="C434" s="2"/>
      <c r="D434" s="2"/>
      <c r="E434" s="2"/>
      <c r="F434" s="2"/>
    </row>
    <row r="435" spans="1:6" ht="15.75" customHeight="1">
      <c r="A435" s="2"/>
      <c r="B435" s="2"/>
      <c r="C435" s="2"/>
      <c r="D435" s="2"/>
      <c r="E435" s="2"/>
      <c r="F435" s="2"/>
    </row>
    <row r="436" spans="1:6" ht="15.75" customHeight="1">
      <c r="A436" s="2"/>
      <c r="B436" s="2"/>
      <c r="C436" s="2"/>
      <c r="D436" s="2"/>
      <c r="E436" s="2"/>
      <c r="F436" s="2"/>
    </row>
    <row r="437" spans="1:6" ht="15.75" customHeight="1">
      <c r="A437" s="2"/>
      <c r="B437" s="2"/>
      <c r="C437" s="2"/>
      <c r="D437" s="2"/>
      <c r="E437" s="2"/>
      <c r="F437" s="2"/>
    </row>
    <row r="438" spans="1:6" ht="15.75" customHeight="1">
      <c r="A438" s="2"/>
      <c r="B438" s="2"/>
      <c r="C438" s="2"/>
      <c r="D438" s="2"/>
      <c r="E438" s="2"/>
      <c r="F438" s="2"/>
    </row>
    <row r="439" spans="1:6" ht="15.75" customHeight="1">
      <c r="A439" s="2"/>
      <c r="B439" s="2"/>
      <c r="C439" s="2"/>
      <c r="D439" s="2"/>
      <c r="E439" s="2"/>
      <c r="F439" s="2"/>
    </row>
    <row r="440" spans="1:6" ht="15.75" customHeight="1">
      <c r="A440" s="2"/>
      <c r="B440" s="2"/>
      <c r="C440" s="2"/>
      <c r="D440" s="2"/>
      <c r="E440" s="2"/>
      <c r="F440" s="2"/>
    </row>
    <row r="441" spans="1:6" ht="15.75" customHeight="1">
      <c r="A441" s="2"/>
      <c r="B441" s="2"/>
      <c r="C441" s="2"/>
      <c r="D441" s="2"/>
      <c r="E441" s="2"/>
      <c r="F441" s="2"/>
    </row>
    <row r="442" spans="1:6" ht="15.75" customHeight="1">
      <c r="A442" s="2"/>
      <c r="B442" s="2"/>
      <c r="C442" s="2"/>
      <c r="D442" s="2"/>
      <c r="E442" s="2"/>
      <c r="F442" s="2"/>
    </row>
    <row r="443" spans="1:6" ht="15.75" customHeight="1">
      <c r="A443" s="2"/>
      <c r="B443" s="2"/>
      <c r="C443" s="2"/>
      <c r="D443" s="2"/>
      <c r="E443" s="2"/>
      <c r="F443" s="2"/>
    </row>
    <row r="444" spans="1:6" ht="15.75" customHeight="1">
      <c r="A444" s="2"/>
      <c r="B444" s="2"/>
      <c r="C444" s="2"/>
      <c r="D444" s="2"/>
      <c r="E444" s="2"/>
      <c r="F444" s="2"/>
    </row>
    <row r="445" spans="1:6" ht="15.75" customHeight="1">
      <c r="A445" s="2"/>
      <c r="B445" s="2"/>
      <c r="C445" s="2"/>
      <c r="D445" s="2"/>
      <c r="E445" s="2"/>
      <c r="F445" s="2"/>
    </row>
    <row r="446" spans="1:6" ht="15.75" customHeight="1">
      <c r="A446" s="2"/>
      <c r="B446" s="2"/>
      <c r="C446" s="2"/>
      <c r="D446" s="2"/>
      <c r="E446" s="2"/>
      <c r="F446" s="2"/>
    </row>
    <row r="447" spans="1:6" ht="15.75" customHeight="1">
      <c r="A447" s="2"/>
      <c r="B447" s="2"/>
      <c r="C447" s="2"/>
      <c r="D447" s="2"/>
      <c r="E447" s="2"/>
      <c r="F447" s="2"/>
    </row>
    <row r="448" spans="1:6" ht="15.75" customHeight="1">
      <c r="A448" s="2"/>
      <c r="B448" s="2"/>
      <c r="C448" s="2"/>
      <c r="D448" s="2"/>
      <c r="E448" s="2"/>
      <c r="F448" s="2"/>
    </row>
    <row r="449" spans="1:6" ht="15.75" customHeight="1">
      <c r="A449" s="2"/>
      <c r="B449" s="2"/>
      <c r="C449" s="2"/>
      <c r="D449" s="2"/>
      <c r="E449" s="2"/>
      <c r="F449" s="2"/>
    </row>
    <row r="450" spans="1:6" ht="15.75" customHeight="1">
      <c r="A450" s="2"/>
      <c r="B450" s="2"/>
      <c r="C450" s="2"/>
      <c r="D450" s="2"/>
      <c r="E450" s="2"/>
      <c r="F450" s="2"/>
    </row>
    <row r="451" spans="1:6" ht="15.75" customHeight="1">
      <c r="A451" s="2"/>
      <c r="B451" s="2"/>
      <c r="C451" s="2"/>
      <c r="D451" s="2"/>
      <c r="E451" s="2"/>
      <c r="F451" s="2"/>
    </row>
    <row r="452" spans="1:6" ht="15.75" customHeight="1">
      <c r="A452" s="2"/>
      <c r="B452" s="2"/>
      <c r="C452" s="2"/>
      <c r="D452" s="2"/>
      <c r="E452" s="2"/>
      <c r="F452" s="2"/>
    </row>
    <row r="453" spans="1:6" ht="15.75" customHeight="1">
      <c r="A453" s="2"/>
      <c r="B453" s="2"/>
      <c r="C453" s="2"/>
      <c r="D453" s="2"/>
      <c r="E453" s="2"/>
      <c r="F453" s="2"/>
    </row>
    <row r="454" spans="1:6" ht="15.75" customHeight="1">
      <c r="A454" s="2"/>
      <c r="B454" s="2"/>
      <c r="C454" s="2"/>
      <c r="D454" s="2"/>
      <c r="E454" s="2"/>
      <c r="F454" s="2"/>
    </row>
    <row r="455" spans="1:6" ht="15.75" customHeight="1">
      <c r="A455" s="2"/>
      <c r="B455" s="2"/>
      <c r="C455" s="2"/>
      <c r="D455" s="2"/>
      <c r="E455" s="2"/>
      <c r="F455" s="2"/>
    </row>
    <row r="456" spans="1:6" ht="15.75" customHeight="1">
      <c r="A456" s="2"/>
      <c r="B456" s="2"/>
      <c r="C456" s="2"/>
      <c r="D456" s="2"/>
      <c r="E456" s="2"/>
      <c r="F456" s="2"/>
    </row>
    <row r="457" spans="1:6" ht="15.75" customHeight="1">
      <c r="A457" s="2"/>
      <c r="B457" s="2"/>
      <c r="C457" s="2"/>
      <c r="D457" s="2"/>
      <c r="E457" s="2"/>
      <c r="F457" s="2"/>
    </row>
    <row r="458" spans="1:6" ht="15.75" customHeight="1">
      <c r="A458" s="2"/>
      <c r="B458" s="2"/>
      <c r="C458" s="2"/>
      <c r="D458" s="2"/>
      <c r="E458" s="2"/>
      <c r="F458" s="2"/>
    </row>
    <row r="459" spans="1:6" ht="15.75" customHeight="1">
      <c r="A459" s="2"/>
      <c r="B459" s="2"/>
      <c r="C459" s="2"/>
      <c r="D459" s="2"/>
      <c r="E459" s="2"/>
      <c r="F459" s="2"/>
    </row>
    <row r="460" spans="1:6" ht="15.75" customHeight="1">
      <c r="A460" s="2"/>
      <c r="B460" s="2"/>
      <c r="C460" s="2"/>
      <c r="D460" s="2"/>
      <c r="E460" s="2"/>
      <c r="F460" s="2"/>
    </row>
    <row r="461" spans="1:6" ht="15.75" customHeight="1">
      <c r="A461" s="2"/>
      <c r="B461" s="2"/>
      <c r="C461" s="2"/>
      <c r="D461" s="2"/>
      <c r="E461" s="2"/>
      <c r="F461" s="2"/>
    </row>
    <row r="462" spans="1:6" ht="15.75" customHeight="1">
      <c r="A462" s="2"/>
      <c r="B462" s="2"/>
      <c r="C462" s="2"/>
      <c r="D462" s="2"/>
      <c r="E462" s="2"/>
      <c r="F462" s="2"/>
    </row>
    <row r="463" spans="1:6" ht="15.75" customHeight="1">
      <c r="A463" s="2"/>
      <c r="B463" s="2"/>
      <c r="C463" s="2"/>
      <c r="D463" s="2"/>
      <c r="E463" s="2"/>
      <c r="F463" s="2"/>
    </row>
    <row r="464" spans="1:6" ht="15.75" customHeight="1">
      <c r="A464" s="2"/>
      <c r="B464" s="2"/>
      <c r="C464" s="2"/>
      <c r="D464" s="2"/>
      <c r="E464" s="2"/>
      <c r="F464" s="2"/>
    </row>
    <row r="465" spans="1:6" ht="15.75" customHeight="1">
      <c r="A465" s="2"/>
      <c r="B465" s="2"/>
      <c r="C465" s="2"/>
      <c r="D465" s="2"/>
      <c r="E465" s="2"/>
      <c r="F465" s="2"/>
    </row>
    <row r="466" spans="1:6" ht="15.75" customHeight="1">
      <c r="A466" s="2"/>
      <c r="B466" s="2"/>
      <c r="C466" s="2"/>
      <c r="D466" s="2"/>
      <c r="E466" s="2"/>
      <c r="F466" s="2"/>
    </row>
    <row r="467" spans="1:6" ht="15.75" customHeight="1">
      <c r="A467" s="2"/>
      <c r="B467" s="2"/>
      <c r="C467" s="2"/>
      <c r="D467" s="2"/>
      <c r="E467" s="2"/>
      <c r="F467" s="2"/>
    </row>
    <row r="468" spans="1:6" ht="15.75" customHeight="1">
      <c r="A468" s="2"/>
      <c r="B468" s="2"/>
      <c r="C468" s="2"/>
      <c r="D468" s="2"/>
      <c r="E468" s="2"/>
      <c r="F468" s="2"/>
    </row>
    <row r="469" spans="1:6" ht="15.75" customHeight="1">
      <c r="A469" s="2"/>
      <c r="B469" s="2"/>
      <c r="C469" s="2"/>
      <c r="D469" s="2"/>
      <c r="E469" s="2"/>
      <c r="F469" s="2"/>
    </row>
    <row r="470" spans="1:6" ht="15.75" customHeight="1">
      <c r="A470" s="2"/>
      <c r="B470" s="2"/>
      <c r="C470" s="2"/>
      <c r="D470" s="2"/>
      <c r="E470" s="2"/>
      <c r="F470" s="2"/>
    </row>
    <row r="471" spans="1:6" ht="15.75" customHeight="1">
      <c r="A471" s="2"/>
      <c r="B471" s="2"/>
      <c r="C471" s="2"/>
      <c r="D471" s="2"/>
      <c r="E471" s="2"/>
      <c r="F471" s="2"/>
    </row>
    <row r="472" spans="1:6" ht="15.75" customHeight="1">
      <c r="A472" s="2"/>
      <c r="B472" s="2"/>
      <c r="C472" s="2"/>
      <c r="D472" s="2"/>
      <c r="E472" s="2"/>
      <c r="F472" s="2"/>
    </row>
    <row r="473" spans="1:6" ht="15.75" customHeight="1">
      <c r="A473" s="2"/>
      <c r="B473" s="2"/>
      <c r="C473" s="2"/>
      <c r="D473" s="2"/>
      <c r="E473" s="2"/>
      <c r="F473" s="2"/>
    </row>
    <row r="474" spans="1:6" ht="15.75" customHeight="1">
      <c r="A474" s="2"/>
      <c r="B474" s="2"/>
      <c r="C474" s="2"/>
      <c r="D474" s="2"/>
      <c r="E474" s="2"/>
      <c r="F474" s="2"/>
    </row>
    <row r="475" spans="1:6" ht="15.75" customHeight="1">
      <c r="A475" s="2"/>
      <c r="B475" s="2"/>
      <c r="C475" s="2"/>
      <c r="D475" s="2"/>
      <c r="E475" s="2"/>
      <c r="F475" s="2"/>
    </row>
    <row r="476" spans="1:6" ht="15.75" customHeight="1">
      <c r="A476" s="2"/>
      <c r="B476" s="2"/>
      <c r="C476" s="2"/>
      <c r="D476" s="2"/>
      <c r="E476" s="2"/>
      <c r="F476" s="2"/>
    </row>
    <row r="477" spans="1:6" ht="15.75" customHeight="1">
      <c r="A477" s="2"/>
      <c r="B477" s="2"/>
      <c r="C477" s="2"/>
      <c r="D477" s="2"/>
      <c r="E477" s="2"/>
      <c r="F477" s="2"/>
    </row>
    <row r="478" spans="1:6" ht="15.75" customHeight="1">
      <c r="A478" s="2"/>
      <c r="B478" s="2"/>
      <c r="C478" s="2"/>
      <c r="D478" s="2"/>
      <c r="E478" s="2"/>
      <c r="F478" s="2"/>
    </row>
    <row r="479" spans="1:6" ht="15.75" customHeight="1">
      <c r="A479" s="2"/>
      <c r="B479" s="2"/>
      <c r="C479" s="2"/>
      <c r="D479" s="2"/>
      <c r="E479" s="2"/>
      <c r="F479" s="2"/>
    </row>
    <row r="480" spans="1:6" ht="15.75" customHeight="1">
      <c r="A480" s="2"/>
      <c r="B480" s="2"/>
      <c r="C480" s="2"/>
      <c r="D480" s="2"/>
      <c r="E480" s="2"/>
      <c r="F480" s="2"/>
    </row>
    <row r="481" spans="1:6" ht="15.75" customHeight="1">
      <c r="A481" s="2"/>
      <c r="B481" s="2"/>
      <c r="C481" s="2"/>
      <c r="D481" s="2"/>
      <c r="E481" s="2"/>
      <c r="F481" s="2"/>
    </row>
    <row r="482" spans="1:6" ht="15.75" customHeight="1">
      <c r="A482" s="2"/>
      <c r="B482" s="2"/>
      <c r="C482" s="2"/>
      <c r="D482" s="2"/>
      <c r="E482" s="2"/>
      <c r="F482" s="2"/>
    </row>
    <row r="483" spans="1:6" ht="15.75" customHeight="1">
      <c r="A483" s="2"/>
      <c r="B483" s="2"/>
      <c r="C483" s="2"/>
      <c r="D483" s="2"/>
      <c r="E483" s="2"/>
      <c r="F483" s="2"/>
    </row>
    <row r="484" spans="1:6" ht="15.75" customHeight="1">
      <c r="A484" s="2"/>
      <c r="B484" s="2"/>
      <c r="C484" s="2"/>
      <c r="D484" s="2"/>
      <c r="E484" s="2"/>
      <c r="F484" s="2"/>
    </row>
    <row r="485" spans="1:6" ht="15.75" customHeight="1">
      <c r="A485" s="2"/>
      <c r="B485" s="2"/>
      <c r="C485" s="2"/>
      <c r="D485" s="2"/>
      <c r="E485" s="2"/>
      <c r="F485" s="2"/>
    </row>
    <row r="486" spans="1:6" ht="15.75" customHeight="1">
      <c r="A486" s="2"/>
      <c r="B486" s="2"/>
      <c r="C486" s="2"/>
      <c r="D486" s="2"/>
      <c r="E486" s="2"/>
      <c r="F486" s="2"/>
    </row>
    <row r="487" spans="1:6" ht="15.75" customHeight="1">
      <c r="A487" s="2"/>
      <c r="B487" s="2"/>
      <c r="C487" s="2"/>
      <c r="D487" s="2"/>
      <c r="E487" s="2"/>
      <c r="F487" s="2"/>
    </row>
    <row r="488" spans="1:6" ht="15.75" customHeight="1">
      <c r="A488" s="2"/>
      <c r="B488" s="2"/>
      <c r="C488" s="2"/>
      <c r="D488" s="2"/>
      <c r="E488" s="2"/>
      <c r="F488" s="2"/>
    </row>
    <row r="489" spans="1:6" ht="15.75" customHeight="1">
      <c r="A489" s="2"/>
      <c r="B489" s="2"/>
      <c r="C489" s="2"/>
      <c r="D489" s="2"/>
      <c r="E489" s="2"/>
      <c r="F489" s="2"/>
    </row>
    <row r="490" spans="1:6" ht="15.75" customHeight="1">
      <c r="A490" s="2"/>
      <c r="B490" s="2"/>
      <c r="C490" s="2"/>
      <c r="D490" s="2"/>
      <c r="E490" s="2"/>
      <c r="F490" s="2"/>
    </row>
    <row r="491" spans="1:6" ht="15.75" customHeight="1">
      <c r="A491" s="2"/>
      <c r="B491" s="2"/>
      <c r="C491" s="2"/>
      <c r="D491" s="2"/>
      <c r="E491" s="2"/>
      <c r="F491" s="2"/>
    </row>
    <row r="492" spans="1:6" ht="15.75" customHeight="1">
      <c r="A492" s="2"/>
      <c r="B492" s="2"/>
      <c r="C492" s="2"/>
      <c r="D492" s="2"/>
      <c r="E492" s="2"/>
      <c r="F492" s="2"/>
    </row>
    <row r="493" spans="1:6" ht="15.75" customHeight="1">
      <c r="A493" s="2"/>
      <c r="B493" s="2"/>
      <c r="C493" s="2"/>
      <c r="D493" s="2"/>
      <c r="E493" s="2"/>
      <c r="F493" s="2"/>
    </row>
    <row r="494" spans="1:6" ht="15.75" customHeight="1">
      <c r="A494" s="2"/>
      <c r="B494" s="2"/>
      <c r="C494" s="2"/>
      <c r="D494" s="2"/>
      <c r="E494" s="2"/>
      <c r="F494" s="2"/>
    </row>
    <row r="495" spans="1:6" ht="15.75" customHeight="1">
      <c r="A495" s="2"/>
      <c r="B495" s="2"/>
      <c r="C495" s="2"/>
      <c r="D495" s="2"/>
      <c r="E495" s="2"/>
      <c r="F495" s="2"/>
    </row>
    <row r="496" spans="1:6" ht="15.75" customHeight="1">
      <c r="A496" s="2"/>
      <c r="B496" s="2"/>
      <c r="C496" s="2"/>
      <c r="D496" s="2"/>
      <c r="E496" s="2"/>
      <c r="F496" s="2"/>
    </row>
    <row r="497" spans="1:6" ht="15.75" customHeight="1">
      <c r="A497" s="2"/>
      <c r="B497" s="2"/>
      <c r="C497" s="2"/>
      <c r="D497" s="2"/>
      <c r="E497" s="2"/>
      <c r="F497" s="2"/>
    </row>
    <row r="498" spans="1:6" ht="15.75" customHeight="1">
      <c r="A498" s="2"/>
      <c r="B498" s="2"/>
      <c r="C498" s="2"/>
      <c r="D498" s="2"/>
      <c r="E498" s="2"/>
      <c r="F498" s="2"/>
    </row>
    <row r="499" spans="1:6" ht="15.75" customHeight="1">
      <c r="A499" s="2"/>
      <c r="B499" s="2"/>
      <c r="C499" s="2"/>
      <c r="D499" s="2"/>
      <c r="E499" s="2"/>
      <c r="F499" s="2"/>
    </row>
    <row r="500" spans="1:6" ht="15.75" customHeight="1">
      <c r="A500" s="2"/>
      <c r="B500" s="2"/>
      <c r="C500" s="2"/>
      <c r="D500" s="2"/>
      <c r="E500" s="2"/>
      <c r="F500" s="2"/>
    </row>
    <row r="501" spans="1:6" ht="15.75" customHeight="1">
      <c r="A501" s="2"/>
      <c r="B501" s="2"/>
      <c r="C501" s="2"/>
      <c r="D501" s="2"/>
      <c r="E501" s="2"/>
      <c r="F501" s="2"/>
    </row>
    <row r="502" spans="1:6" ht="15.75" customHeight="1">
      <c r="A502" s="2"/>
      <c r="B502" s="2"/>
      <c r="C502" s="2"/>
      <c r="D502" s="2"/>
      <c r="E502" s="2"/>
      <c r="F502" s="2"/>
    </row>
    <row r="503" spans="1:6" ht="15.75" customHeight="1">
      <c r="A503" s="2"/>
      <c r="B503" s="2"/>
      <c r="C503" s="2"/>
      <c r="D503" s="2"/>
      <c r="E503" s="2"/>
      <c r="F503" s="2"/>
    </row>
    <row r="504" spans="1:6" ht="15.75" customHeight="1">
      <c r="A504" s="2"/>
      <c r="B504" s="2"/>
      <c r="C504" s="2"/>
      <c r="D504" s="2"/>
      <c r="E504" s="2"/>
      <c r="F504" s="2"/>
    </row>
    <row r="505" spans="1:6" ht="15.75" customHeight="1">
      <c r="A505" s="2"/>
      <c r="B505" s="2"/>
      <c r="C505" s="2"/>
      <c r="D505" s="2"/>
      <c r="E505" s="2"/>
      <c r="F505" s="2"/>
    </row>
    <row r="506" spans="1:6" ht="15.75" customHeight="1">
      <c r="A506" s="2"/>
      <c r="B506" s="2"/>
      <c r="C506" s="2"/>
      <c r="D506" s="2"/>
      <c r="E506" s="2"/>
      <c r="F506" s="2"/>
    </row>
    <row r="507" spans="1:6" ht="15.75" customHeight="1">
      <c r="A507" s="2"/>
      <c r="B507" s="2"/>
      <c r="C507" s="2"/>
      <c r="D507" s="2"/>
      <c r="E507" s="2"/>
      <c r="F507" s="2"/>
    </row>
    <row r="508" spans="1:6" ht="15.75" customHeight="1">
      <c r="A508" s="2"/>
      <c r="B508" s="2"/>
      <c r="C508" s="2"/>
      <c r="D508" s="2"/>
      <c r="E508" s="2"/>
      <c r="F508" s="2"/>
    </row>
    <row r="509" spans="1:6" ht="15.75" customHeight="1">
      <c r="A509" s="2"/>
      <c r="B509" s="2"/>
      <c r="C509" s="2"/>
      <c r="D509" s="2"/>
      <c r="E509" s="2"/>
      <c r="F509" s="2"/>
    </row>
    <row r="510" spans="1:6" ht="15.75" customHeight="1">
      <c r="A510" s="2"/>
      <c r="B510" s="2"/>
      <c r="C510" s="2"/>
      <c r="D510" s="2"/>
      <c r="E510" s="2"/>
      <c r="F510" s="2"/>
    </row>
    <row r="511" spans="1:6" ht="15.75" customHeight="1">
      <c r="A511" s="2"/>
      <c r="B511" s="2"/>
      <c r="C511" s="2"/>
      <c r="D511" s="2"/>
      <c r="E511" s="2"/>
      <c r="F511" s="2"/>
    </row>
    <row r="512" spans="1:6" ht="15.75" customHeight="1">
      <c r="A512" s="2"/>
      <c r="B512" s="2"/>
      <c r="C512" s="2"/>
      <c r="D512" s="2"/>
      <c r="E512" s="2"/>
      <c r="F512" s="2"/>
    </row>
    <row r="513" spans="1:6" ht="15.75" customHeight="1">
      <c r="A513" s="2"/>
      <c r="B513" s="2"/>
      <c r="C513" s="2"/>
      <c r="D513" s="2"/>
      <c r="E513" s="2"/>
      <c r="F513" s="2"/>
    </row>
    <row r="514" spans="1:6" ht="15.75" customHeight="1">
      <c r="A514" s="2"/>
      <c r="B514" s="2"/>
      <c r="C514" s="2"/>
      <c r="D514" s="2"/>
      <c r="E514" s="2"/>
      <c r="F514" s="2"/>
    </row>
    <row r="515" spans="1:6" ht="15.75" customHeight="1">
      <c r="A515" s="2"/>
      <c r="B515" s="2"/>
      <c r="C515" s="2"/>
      <c r="D515" s="2"/>
      <c r="E515" s="2"/>
      <c r="F515" s="2"/>
    </row>
    <row r="516" spans="1:6" ht="15.75" customHeight="1">
      <c r="A516" s="2"/>
      <c r="B516" s="2"/>
      <c r="C516" s="2"/>
      <c r="D516" s="2"/>
      <c r="E516" s="2"/>
      <c r="F516" s="2"/>
    </row>
    <row r="517" spans="1:6" ht="15.75" customHeight="1">
      <c r="A517" s="2"/>
      <c r="B517" s="2"/>
      <c r="C517" s="2"/>
      <c r="D517" s="2"/>
      <c r="E517" s="2"/>
      <c r="F517" s="2"/>
    </row>
    <row r="518" spans="1:6" ht="15.75" customHeight="1">
      <c r="A518" s="2"/>
      <c r="B518" s="2"/>
      <c r="C518" s="2"/>
      <c r="D518" s="2"/>
      <c r="E518" s="2"/>
      <c r="F518" s="2"/>
    </row>
    <row r="519" spans="1:6" ht="15.75" customHeight="1">
      <c r="A519" s="2"/>
      <c r="B519" s="2"/>
      <c r="C519" s="2"/>
      <c r="D519" s="2"/>
      <c r="E519" s="2"/>
      <c r="F519" s="2"/>
    </row>
    <row r="520" spans="1:6" ht="15.75" customHeight="1">
      <c r="A520" s="2"/>
      <c r="B520" s="2"/>
      <c r="C520" s="2"/>
      <c r="D520" s="2"/>
      <c r="E520" s="2"/>
      <c r="F520" s="2"/>
    </row>
    <row r="521" spans="1:6" ht="15.75" customHeight="1">
      <c r="A521" s="2"/>
      <c r="B521" s="2"/>
      <c r="C521" s="2"/>
      <c r="D521" s="2"/>
      <c r="E521" s="2"/>
      <c r="F521" s="2"/>
    </row>
    <row r="522" spans="1:6" ht="15.75" customHeight="1">
      <c r="A522" s="2"/>
      <c r="B522" s="2"/>
      <c r="C522" s="2"/>
      <c r="D522" s="2"/>
      <c r="E522" s="2"/>
      <c r="F522" s="2"/>
    </row>
    <row r="523" spans="1:6" ht="15.75" customHeight="1">
      <c r="A523" s="2"/>
      <c r="B523" s="2"/>
      <c r="C523" s="2"/>
      <c r="D523" s="2"/>
      <c r="E523" s="2"/>
      <c r="F523" s="2"/>
    </row>
    <row r="524" spans="1:6" ht="15.75" customHeight="1">
      <c r="A524" s="2"/>
      <c r="B524" s="2"/>
      <c r="C524" s="2"/>
      <c r="D524" s="2"/>
      <c r="E524" s="2"/>
      <c r="F524" s="2"/>
    </row>
    <row r="525" spans="1:6" ht="15.75" customHeight="1">
      <c r="A525" s="2"/>
      <c r="B525" s="2"/>
      <c r="C525" s="2"/>
      <c r="D525" s="2"/>
      <c r="E525" s="2"/>
      <c r="F525" s="2"/>
    </row>
    <row r="526" spans="1:6" ht="15.75" customHeight="1">
      <c r="A526" s="2"/>
      <c r="B526" s="2"/>
      <c r="C526" s="2"/>
      <c r="D526" s="2"/>
      <c r="E526" s="2"/>
      <c r="F526" s="2"/>
    </row>
    <row r="527" spans="1:6" ht="15.75" customHeight="1">
      <c r="A527" s="2"/>
      <c r="B527" s="2"/>
      <c r="C527" s="2"/>
      <c r="D527" s="2"/>
      <c r="E527" s="2"/>
      <c r="F527" s="2"/>
    </row>
    <row r="528" spans="1:6" ht="15.75" customHeight="1">
      <c r="A528" s="2"/>
      <c r="B528" s="2"/>
      <c r="C528" s="2"/>
      <c r="D528" s="2"/>
      <c r="E528" s="2"/>
      <c r="F528" s="2"/>
    </row>
    <row r="529" spans="1:6" ht="15.75" customHeight="1">
      <c r="A529" s="2"/>
      <c r="B529" s="2"/>
      <c r="C529" s="2"/>
      <c r="D529" s="2"/>
      <c r="E529" s="2"/>
      <c r="F529" s="2"/>
    </row>
    <row r="530" spans="1:6" ht="15.75" customHeight="1">
      <c r="A530" s="2"/>
      <c r="B530" s="2"/>
      <c r="C530" s="2"/>
      <c r="D530" s="2"/>
      <c r="E530" s="2"/>
      <c r="F530" s="2"/>
    </row>
    <row r="531" spans="1:6" ht="15.75" customHeight="1">
      <c r="A531" s="2"/>
      <c r="B531" s="2"/>
      <c r="C531" s="2"/>
      <c r="D531" s="2"/>
      <c r="E531" s="2"/>
      <c r="F531" s="2"/>
    </row>
    <row r="532" spans="1:6" ht="15.75" customHeight="1">
      <c r="A532" s="2"/>
      <c r="B532" s="2"/>
      <c r="C532" s="2"/>
      <c r="D532" s="2"/>
      <c r="E532" s="2"/>
      <c r="F532" s="2"/>
    </row>
    <row r="533" spans="1:6" ht="15.75" customHeight="1">
      <c r="A533" s="2"/>
      <c r="B533" s="2"/>
      <c r="C533" s="2"/>
      <c r="D533" s="2"/>
      <c r="E533" s="2"/>
      <c r="F533" s="2"/>
    </row>
    <row r="534" spans="1:6" ht="15.75" customHeight="1">
      <c r="A534" s="2"/>
      <c r="B534" s="2"/>
      <c r="C534" s="2"/>
      <c r="D534" s="2"/>
      <c r="E534" s="2"/>
      <c r="F534" s="2"/>
    </row>
    <row r="535" spans="1:6" ht="15.75" customHeight="1">
      <c r="A535" s="2"/>
      <c r="B535" s="2"/>
      <c r="C535" s="2"/>
      <c r="D535" s="2"/>
      <c r="E535" s="2"/>
      <c r="F535" s="2"/>
    </row>
    <row r="536" spans="1:6" ht="15.75" customHeight="1">
      <c r="A536" s="2"/>
      <c r="B536" s="2"/>
      <c r="C536" s="2"/>
      <c r="D536" s="2"/>
      <c r="E536" s="2"/>
      <c r="F536" s="2"/>
    </row>
    <row r="537" spans="1:6" ht="15.75" customHeight="1">
      <c r="A537" s="2"/>
      <c r="B537" s="2"/>
      <c r="C537" s="2"/>
      <c r="D537" s="2"/>
      <c r="E537" s="2"/>
      <c r="F537" s="2"/>
    </row>
    <row r="538" spans="1:6" ht="15.75" customHeight="1">
      <c r="A538" s="2"/>
      <c r="B538" s="2"/>
      <c r="C538" s="2"/>
      <c r="D538" s="2"/>
      <c r="E538" s="2"/>
      <c r="F538" s="2"/>
    </row>
    <row r="539" spans="1:6" ht="15.75" customHeight="1">
      <c r="A539" s="2"/>
      <c r="B539" s="2"/>
      <c r="C539" s="2"/>
      <c r="D539" s="2"/>
      <c r="E539" s="2"/>
      <c r="F539" s="2"/>
    </row>
    <row r="540" spans="1:6" ht="15.75" customHeight="1">
      <c r="A540" s="2"/>
      <c r="B540" s="2"/>
      <c r="C540" s="2"/>
      <c r="D540" s="2"/>
      <c r="E540" s="2"/>
      <c r="F540" s="2"/>
    </row>
    <row r="541" spans="1:6" ht="15.75" customHeight="1">
      <c r="A541" s="2"/>
      <c r="B541" s="2"/>
      <c r="C541" s="2"/>
      <c r="D541" s="2"/>
      <c r="E541" s="2"/>
      <c r="F541" s="2"/>
    </row>
    <row r="542" spans="1:6" ht="15.75" customHeight="1">
      <c r="A542" s="2"/>
      <c r="B542" s="2"/>
      <c r="C542" s="2"/>
      <c r="D542" s="2"/>
      <c r="E542" s="2"/>
      <c r="F542" s="2"/>
    </row>
    <row r="543" spans="1:6" ht="15.75" customHeight="1">
      <c r="A543" s="2"/>
      <c r="B543" s="2"/>
      <c r="C543" s="2"/>
      <c r="D543" s="2"/>
      <c r="E543" s="2"/>
      <c r="F543" s="2"/>
    </row>
    <row r="544" spans="1:6" ht="15.75" customHeight="1">
      <c r="A544" s="2"/>
      <c r="B544" s="2"/>
      <c r="C544" s="2"/>
      <c r="D544" s="2"/>
      <c r="E544" s="2"/>
      <c r="F544" s="2"/>
    </row>
    <row r="545" spans="1:6" ht="15.75" customHeight="1">
      <c r="A545" s="2"/>
      <c r="B545" s="2"/>
      <c r="C545" s="2"/>
      <c r="D545" s="2"/>
      <c r="E545" s="2"/>
      <c r="F545" s="2"/>
    </row>
    <row r="546" spans="1:6" ht="15.75" customHeight="1">
      <c r="A546" s="2"/>
      <c r="B546" s="2"/>
      <c r="C546" s="2"/>
      <c r="D546" s="2"/>
      <c r="E546" s="2"/>
      <c r="F546" s="2"/>
    </row>
    <row r="547" spans="1:6" ht="15.75" customHeight="1">
      <c r="A547" s="2"/>
      <c r="B547" s="2"/>
      <c r="C547" s="2"/>
      <c r="D547" s="2"/>
      <c r="E547" s="2"/>
      <c r="F547" s="2"/>
    </row>
    <row r="548" spans="1:6" ht="15.75" customHeight="1">
      <c r="A548" s="2"/>
      <c r="B548" s="2"/>
      <c r="C548" s="2"/>
      <c r="D548" s="2"/>
      <c r="E548" s="2"/>
      <c r="F548" s="2"/>
    </row>
    <row r="549" spans="1:6" ht="15.75" customHeight="1">
      <c r="A549" s="2"/>
      <c r="B549" s="2"/>
      <c r="C549" s="2"/>
      <c r="D549" s="2"/>
      <c r="E549" s="2"/>
      <c r="F549" s="2"/>
    </row>
    <row r="550" spans="1:6" ht="15.75" customHeight="1">
      <c r="A550" s="2"/>
      <c r="B550" s="2"/>
      <c r="C550" s="2"/>
      <c r="D550" s="2"/>
      <c r="E550" s="2"/>
      <c r="F550" s="2"/>
    </row>
    <row r="551" spans="1:6" ht="15.75" customHeight="1">
      <c r="A551" s="2"/>
      <c r="B551" s="2"/>
      <c r="C551" s="2"/>
      <c r="D551" s="2"/>
      <c r="E551" s="2"/>
      <c r="F551" s="2"/>
    </row>
    <row r="552" spans="1:6" ht="15.75" customHeight="1">
      <c r="A552" s="2"/>
      <c r="B552" s="2"/>
      <c r="C552" s="2"/>
      <c r="D552" s="2"/>
      <c r="E552" s="2"/>
      <c r="F552" s="2"/>
    </row>
    <row r="553" spans="1:6" ht="15.75" customHeight="1">
      <c r="A553" s="2"/>
      <c r="B553" s="2"/>
      <c r="C553" s="2"/>
      <c r="D553" s="2"/>
      <c r="E553" s="2"/>
      <c r="F553" s="2"/>
    </row>
    <row r="554" spans="1:6" ht="15.75" customHeight="1">
      <c r="A554" s="2"/>
      <c r="B554" s="2"/>
      <c r="C554" s="2"/>
      <c r="D554" s="2"/>
      <c r="E554" s="2"/>
      <c r="F554" s="2"/>
    </row>
    <row r="555" spans="1:6" ht="15.75" customHeight="1">
      <c r="A555" s="2"/>
      <c r="B555" s="2"/>
      <c r="C555" s="2"/>
      <c r="D555" s="2"/>
      <c r="E555" s="2"/>
      <c r="F555" s="2"/>
    </row>
    <row r="556" spans="1:6" ht="15.75" customHeight="1">
      <c r="A556" s="2"/>
      <c r="B556" s="2"/>
      <c r="C556" s="2"/>
      <c r="D556" s="2"/>
      <c r="E556" s="2"/>
      <c r="F556" s="2"/>
    </row>
    <row r="557" spans="1:6" ht="15.75" customHeight="1">
      <c r="A557" s="2"/>
      <c r="B557" s="2"/>
      <c r="C557" s="2"/>
      <c r="D557" s="2"/>
      <c r="E557" s="2"/>
      <c r="F557" s="2"/>
    </row>
    <row r="558" spans="1:6" ht="15.75" customHeight="1">
      <c r="A558" s="2"/>
      <c r="B558" s="2"/>
      <c r="C558" s="2"/>
      <c r="D558" s="2"/>
      <c r="E558" s="2"/>
      <c r="F558" s="2"/>
    </row>
    <row r="559" spans="1:6" ht="15.75" customHeight="1">
      <c r="A559" s="2"/>
      <c r="B559" s="2"/>
      <c r="C559" s="2"/>
      <c r="D559" s="2"/>
      <c r="E559" s="2"/>
      <c r="F559" s="2"/>
    </row>
    <row r="560" spans="1:6" ht="15.75" customHeight="1">
      <c r="A560" s="2"/>
      <c r="B560" s="2"/>
      <c r="C560" s="2"/>
      <c r="D560" s="2"/>
      <c r="E560" s="2"/>
      <c r="F560" s="2"/>
    </row>
    <row r="561" spans="1:6" ht="15.75" customHeight="1">
      <c r="A561" s="2"/>
      <c r="B561" s="2"/>
      <c r="C561" s="2"/>
      <c r="D561" s="2"/>
      <c r="E561" s="2"/>
      <c r="F561" s="2"/>
    </row>
    <row r="562" spans="1:6" ht="15.75" customHeight="1">
      <c r="A562" s="2"/>
      <c r="B562" s="2"/>
      <c r="C562" s="2"/>
      <c r="D562" s="2"/>
      <c r="E562" s="2"/>
      <c r="F562" s="2"/>
    </row>
    <row r="563" spans="1:6" ht="15.75" customHeight="1">
      <c r="A563" s="2"/>
      <c r="B563" s="2"/>
      <c r="C563" s="2"/>
      <c r="D563" s="2"/>
      <c r="E563" s="2"/>
      <c r="F563" s="2"/>
    </row>
    <row r="564" spans="1:6" ht="15.75" customHeight="1">
      <c r="A564" s="2"/>
      <c r="B564" s="2"/>
      <c r="C564" s="2"/>
      <c r="D564" s="2"/>
      <c r="E564" s="2"/>
      <c r="F564" s="2"/>
    </row>
    <row r="565" spans="1:6" ht="15.75" customHeight="1">
      <c r="A565" s="2"/>
      <c r="B565" s="2"/>
      <c r="C565" s="2"/>
      <c r="D565" s="2"/>
      <c r="E565" s="2"/>
      <c r="F565" s="2"/>
    </row>
    <row r="566" spans="1:6" ht="15.75" customHeight="1">
      <c r="A566" s="2"/>
      <c r="B566" s="2"/>
      <c r="C566" s="2"/>
      <c r="D566" s="2"/>
      <c r="E566" s="2"/>
      <c r="F566" s="2"/>
    </row>
    <row r="567" spans="1:6" ht="15.75" customHeight="1">
      <c r="A567" s="2"/>
      <c r="B567" s="2"/>
      <c r="C567" s="2"/>
      <c r="D567" s="2"/>
      <c r="E567" s="2"/>
      <c r="F567" s="2"/>
    </row>
    <row r="568" spans="1:6" ht="15.75" customHeight="1">
      <c r="A568" s="2"/>
      <c r="B568" s="2"/>
      <c r="C568" s="2"/>
      <c r="D568" s="2"/>
      <c r="E568" s="2"/>
      <c r="F568" s="2"/>
    </row>
    <row r="569" spans="1:6" ht="15.75" customHeight="1">
      <c r="A569" s="2"/>
      <c r="B569" s="2"/>
      <c r="C569" s="2"/>
      <c r="D569" s="2"/>
      <c r="E569" s="2"/>
      <c r="F569" s="2"/>
    </row>
    <row r="570" spans="1:6" ht="15.75" customHeight="1">
      <c r="A570" s="2"/>
      <c r="B570" s="2"/>
      <c r="C570" s="2"/>
      <c r="D570" s="2"/>
      <c r="E570" s="2"/>
      <c r="F570" s="2"/>
    </row>
    <row r="571" spans="1:6" ht="15.75" customHeight="1">
      <c r="A571" s="2"/>
      <c r="B571" s="2"/>
      <c r="C571" s="2"/>
      <c r="D571" s="2"/>
      <c r="E571" s="2"/>
      <c r="F571" s="2"/>
    </row>
    <row r="572" spans="1:6" ht="15.75" customHeight="1">
      <c r="A572" s="2"/>
      <c r="B572" s="2"/>
      <c r="C572" s="2"/>
      <c r="D572" s="2"/>
      <c r="E572" s="2"/>
      <c r="F572" s="2"/>
    </row>
    <row r="573" spans="1:6" ht="15.75" customHeight="1">
      <c r="A573" s="2"/>
      <c r="B573" s="2"/>
      <c r="C573" s="2"/>
      <c r="D573" s="2"/>
      <c r="E573" s="2"/>
      <c r="F573" s="2"/>
    </row>
    <row r="574" spans="1:6" ht="15.75" customHeight="1">
      <c r="A574" s="2"/>
      <c r="B574" s="2"/>
      <c r="C574" s="2"/>
      <c r="D574" s="2"/>
      <c r="E574" s="2"/>
      <c r="F574" s="2"/>
    </row>
    <row r="575" spans="1:6" ht="15.75" customHeight="1">
      <c r="A575" s="2"/>
      <c r="B575" s="2"/>
      <c r="C575" s="2"/>
      <c r="D575" s="2"/>
      <c r="E575" s="2"/>
      <c r="F575" s="2"/>
    </row>
    <row r="576" spans="1:6" ht="15.75" customHeight="1">
      <c r="A576" s="2"/>
      <c r="B576" s="2"/>
      <c r="C576" s="2"/>
      <c r="D576" s="2"/>
      <c r="E576" s="2"/>
      <c r="F576" s="2"/>
    </row>
    <row r="577" spans="1:6" ht="15.75" customHeight="1">
      <c r="A577" s="2"/>
      <c r="B577" s="2"/>
      <c r="C577" s="2"/>
      <c r="D577" s="2"/>
      <c r="E577" s="2"/>
      <c r="F577" s="2"/>
    </row>
    <row r="578" spans="1:6" ht="15.75" customHeight="1">
      <c r="A578" s="2"/>
      <c r="B578" s="2"/>
      <c r="C578" s="2"/>
      <c r="D578" s="2"/>
      <c r="E578" s="2"/>
      <c r="F578" s="2"/>
    </row>
    <row r="579" spans="1:6" ht="15.75" customHeight="1">
      <c r="A579" s="2"/>
      <c r="B579" s="2"/>
      <c r="C579" s="2"/>
      <c r="D579" s="2"/>
      <c r="E579" s="2"/>
      <c r="F579" s="2"/>
    </row>
    <row r="580" spans="1:6" ht="15.75" customHeight="1">
      <c r="A580" s="2"/>
      <c r="B580" s="2"/>
      <c r="C580" s="2"/>
      <c r="D580" s="2"/>
      <c r="E580" s="2"/>
      <c r="F580" s="2"/>
    </row>
    <row r="581" spans="1:6" ht="15.75" customHeight="1">
      <c r="A581" s="2"/>
      <c r="B581" s="2"/>
      <c r="C581" s="2"/>
      <c r="D581" s="2"/>
      <c r="E581" s="2"/>
      <c r="F581" s="2"/>
    </row>
    <row r="582" spans="1:6" ht="15.75" customHeight="1">
      <c r="A582" s="2"/>
      <c r="B582" s="2"/>
      <c r="C582" s="2"/>
      <c r="D582" s="2"/>
      <c r="E582" s="2"/>
      <c r="F582" s="2"/>
    </row>
    <row r="583" spans="1:6" ht="15.75" customHeight="1">
      <c r="A583" s="2"/>
      <c r="B583" s="2"/>
      <c r="C583" s="2"/>
      <c r="D583" s="2"/>
      <c r="E583" s="2"/>
      <c r="F583" s="2"/>
    </row>
    <row r="584" spans="1:6" ht="15.75" customHeight="1">
      <c r="A584" s="2"/>
      <c r="B584" s="2"/>
      <c r="C584" s="2"/>
      <c r="D584" s="2"/>
      <c r="E584" s="2"/>
      <c r="F584" s="2"/>
    </row>
    <row r="585" spans="1:6" ht="15.75" customHeight="1">
      <c r="A585" s="2"/>
      <c r="B585" s="2"/>
      <c r="C585" s="2"/>
      <c r="D585" s="2"/>
      <c r="E585" s="2"/>
      <c r="F585" s="2"/>
    </row>
    <row r="586" spans="1:6" ht="15.75" customHeight="1">
      <c r="A586" s="2"/>
      <c r="B586" s="2"/>
      <c r="C586" s="2"/>
      <c r="D586" s="2"/>
      <c r="E586" s="2"/>
      <c r="F586" s="2"/>
    </row>
    <row r="587" spans="1:6" ht="15.75" customHeight="1">
      <c r="A587" s="2"/>
      <c r="B587" s="2"/>
      <c r="C587" s="2"/>
      <c r="D587" s="2"/>
      <c r="E587" s="2"/>
      <c r="F587" s="2"/>
    </row>
    <row r="588" spans="1:6" ht="15.75" customHeight="1">
      <c r="A588" s="2"/>
      <c r="B588" s="2"/>
      <c r="C588" s="2"/>
      <c r="D588" s="2"/>
      <c r="E588" s="2"/>
      <c r="F588" s="2"/>
    </row>
    <row r="589" spans="1:6" ht="15.75" customHeight="1">
      <c r="A589" s="2"/>
      <c r="B589" s="2"/>
      <c r="C589" s="2"/>
      <c r="D589" s="2"/>
      <c r="E589" s="2"/>
      <c r="F589" s="2"/>
    </row>
    <row r="590" spans="1:6" ht="15.75" customHeight="1">
      <c r="A590" s="2"/>
      <c r="B590" s="2"/>
      <c r="C590" s="2"/>
      <c r="D590" s="2"/>
      <c r="E590" s="2"/>
      <c r="F590" s="2"/>
    </row>
    <row r="591" spans="1:6" ht="15.75" customHeight="1">
      <c r="A591" s="2"/>
      <c r="B591" s="2"/>
      <c r="C591" s="2"/>
      <c r="D591" s="2"/>
      <c r="E591" s="2"/>
      <c r="F591" s="2"/>
    </row>
    <row r="592" spans="1:6" ht="15.75" customHeight="1">
      <c r="A592" s="2"/>
      <c r="B592" s="2"/>
      <c r="C592" s="2"/>
      <c r="D592" s="2"/>
      <c r="E592" s="2"/>
      <c r="F592" s="2"/>
    </row>
    <row r="593" spans="1:6" ht="15.75" customHeight="1">
      <c r="A593" s="2"/>
      <c r="B593" s="2"/>
      <c r="C593" s="2"/>
      <c r="D593" s="2"/>
      <c r="E593" s="2"/>
      <c r="F593" s="2"/>
    </row>
    <row r="594" spans="1:6" ht="15.75" customHeight="1">
      <c r="A594" s="2"/>
      <c r="B594" s="2"/>
      <c r="C594" s="2"/>
      <c r="D594" s="2"/>
      <c r="E594" s="2"/>
      <c r="F594" s="2"/>
    </row>
    <row r="595" spans="1:6" ht="15.75" customHeight="1">
      <c r="A595" s="2"/>
      <c r="B595" s="2"/>
      <c r="C595" s="2"/>
      <c r="D595" s="2"/>
      <c r="E595" s="2"/>
      <c r="F595" s="2"/>
    </row>
    <row r="596" spans="1:6" ht="15.75" customHeight="1">
      <c r="A596" s="2"/>
      <c r="B596" s="2"/>
      <c r="C596" s="2"/>
      <c r="D596" s="2"/>
      <c r="E596" s="2"/>
      <c r="F596" s="2"/>
    </row>
    <row r="597" spans="1:6" ht="15.75" customHeight="1">
      <c r="A597" s="2"/>
      <c r="B597" s="2"/>
      <c r="C597" s="2"/>
      <c r="D597" s="2"/>
      <c r="E597" s="2"/>
      <c r="F597" s="2"/>
    </row>
    <row r="598" spans="1:6" ht="15.75" customHeight="1">
      <c r="A598" s="2"/>
      <c r="B598" s="2"/>
      <c r="C598" s="2"/>
      <c r="D598" s="2"/>
      <c r="E598" s="2"/>
      <c r="F598" s="2"/>
    </row>
    <row r="599" spans="1:6" ht="15.75" customHeight="1">
      <c r="A599" s="2"/>
      <c r="B599" s="2"/>
      <c r="C599" s="2"/>
      <c r="D599" s="2"/>
      <c r="E599" s="2"/>
      <c r="F599" s="2"/>
    </row>
    <row r="600" spans="1:6" ht="15.75" customHeight="1">
      <c r="A600" s="2"/>
      <c r="B600" s="2"/>
      <c r="C600" s="2"/>
      <c r="D600" s="2"/>
      <c r="E600" s="2"/>
      <c r="F600" s="2"/>
    </row>
    <row r="601" spans="1:6" ht="15.75" customHeight="1">
      <c r="A601" s="2"/>
      <c r="B601" s="2"/>
      <c r="C601" s="2"/>
      <c r="D601" s="2"/>
      <c r="E601" s="2"/>
      <c r="F601" s="2"/>
    </row>
    <row r="602" spans="1:6" ht="15.75" customHeight="1">
      <c r="A602" s="2"/>
      <c r="B602" s="2"/>
      <c r="C602" s="2"/>
      <c r="D602" s="2"/>
      <c r="E602" s="2"/>
      <c r="F602" s="2"/>
    </row>
    <row r="603" spans="1:6" ht="15.75" customHeight="1">
      <c r="A603" s="2"/>
      <c r="B603" s="2"/>
      <c r="C603" s="2"/>
      <c r="D603" s="2"/>
      <c r="E603" s="2"/>
      <c r="F603" s="2"/>
    </row>
    <row r="604" spans="1:6" ht="15.75" customHeight="1">
      <c r="A604" s="2"/>
      <c r="B604" s="2"/>
      <c r="C604" s="2"/>
      <c r="D604" s="2"/>
      <c r="E604" s="2"/>
      <c r="F604" s="2"/>
    </row>
    <row r="605" spans="1:6" ht="15.75" customHeight="1">
      <c r="A605" s="2"/>
      <c r="B605" s="2"/>
      <c r="C605" s="2"/>
      <c r="D605" s="2"/>
      <c r="E605" s="2"/>
      <c r="F605" s="2"/>
    </row>
    <row r="606" spans="1:6" ht="15.75" customHeight="1">
      <c r="A606" s="2"/>
      <c r="B606" s="2"/>
      <c r="C606" s="2"/>
      <c r="D606" s="2"/>
      <c r="E606" s="2"/>
      <c r="F606" s="2"/>
    </row>
    <row r="607" spans="1:6" ht="15.75" customHeight="1">
      <c r="A607" s="2"/>
      <c r="B607" s="2"/>
      <c r="C607" s="2"/>
      <c r="D607" s="2"/>
      <c r="E607" s="2"/>
      <c r="F607" s="2"/>
    </row>
    <row r="608" spans="1:6" ht="15.75" customHeight="1">
      <c r="A608" s="2"/>
      <c r="B608" s="2"/>
      <c r="C608" s="2"/>
      <c r="D608" s="2"/>
      <c r="E608" s="2"/>
      <c r="F608" s="2"/>
    </row>
    <row r="609" spans="1:6" ht="15.75" customHeight="1">
      <c r="A609" s="2"/>
      <c r="B609" s="2"/>
      <c r="C609" s="2"/>
      <c r="D609" s="2"/>
      <c r="E609" s="2"/>
      <c r="F609" s="2"/>
    </row>
    <row r="610" spans="1:6" ht="15.75" customHeight="1">
      <c r="A610" s="2"/>
      <c r="B610" s="2"/>
      <c r="C610" s="2"/>
      <c r="D610" s="2"/>
      <c r="E610" s="2"/>
      <c r="F610" s="2"/>
    </row>
    <row r="611" spans="1:6" ht="15.75" customHeight="1">
      <c r="A611" s="2"/>
      <c r="B611" s="2"/>
      <c r="C611" s="2"/>
      <c r="D611" s="2"/>
      <c r="E611" s="2"/>
      <c r="F611" s="2"/>
    </row>
    <row r="612" spans="1:6" ht="15.75" customHeight="1">
      <c r="A612" s="2"/>
      <c r="B612" s="2"/>
      <c r="C612" s="2"/>
      <c r="D612" s="2"/>
      <c r="E612" s="2"/>
      <c r="F612" s="2"/>
    </row>
    <row r="613" spans="1:6" ht="15.75" customHeight="1">
      <c r="A613" s="2"/>
      <c r="B613" s="2"/>
      <c r="C613" s="2"/>
      <c r="D613" s="2"/>
      <c r="E613" s="2"/>
      <c r="F613" s="2"/>
    </row>
    <row r="614" spans="1:6" ht="15.75" customHeight="1">
      <c r="A614" s="2"/>
      <c r="B614" s="2"/>
      <c r="C614" s="2"/>
      <c r="D614" s="2"/>
      <c r="E614" s="2"/>
      <c r="F614" s="2"/>
    </row>
    <row r="615" spans="1:6" ht="15.75" customHeight="1">
      <c r="A615" s="2"/>
      <c r="B615" s="2"/>
      <c r="C615" s="2"/>
      <c r="D615" s="2"/>
      <c r="E615" s="2"/>
      <c r="F615" s="2"/>
    </row>
    <row r="616" spans="1:6" ht="15.75" customHeight="1">
      <c r="A616" s="2"/>
      <c r="B616" s="2"/>
      <c r="C616" s="2"/>
      <c r="D616" s="2"/>
      <c r="E616" s="2"/>
      <c r="F616" s="2"/>
    </row>
    <row r="617" spans="1:6" ht="15.75" customHeight="1">
      <c r="A617" s="2"/>
      <c r="B617" s="2"/>
      <c r="C617" s="2"/>
      <c r="D617" s="2"/>
      <c r="E617" s="2"/>
      <c r="F617" s="2"/>
    </row>
    <row r="618" spans="1:6" ht="15.75" customHeight="1">
      <c r="A618" s="2"/>
      <c r="B618" s="2"/>
      <c r="C618" s="2"/>
      <c r="D618" s="2"/>
      <c r="E618" s="2"/>
      <c r="F618" s="2"/>
    </row>
    <row r="619" spans="1:6" ht="15.75" customHeight="1">
      <c r="A619" s="2"/>
      <c r="B619" s="2"/>
      <c r="C619" s="2"/>
      <c r="D619" s="2"/>
      <c r="E619" s="2"/>
      <c r="F619" s="2"/>
    </row>
    <row r="620" spans="1:6" ht="15.75" customHeight="1">
      <c r="A620" s="2"/>
      <c r="B620" s="2"/>
      <c r="C620" s="2"/>
      <c r="D620" s="2"/>
      <c r="E620" s="2"/>
      <c r="F620" s="2"/>
    </row>
    <row r="621" spans="1:6" ht="15.75" customHeight="1">
      <c r="A621" s="2"/>
      <c r="B621" s="2"/>
      <c r="C621" s="2"/>
      <c r="D621" s="2"/>
      <c r="E621" s="2"/>
      <c r="F621" s="2"/>
    </row>
    <row r="622" spans="1:6" ht="15.75" customHeight="1">
      <c r="A622" s="2"/>
      <c r="B622" s="2"/>
      <c r="C622" s="2"/>
      <c r="D622" s="2"/>
      <c r="E622" s="2"/>
      <c r="F622" s="2"/>
    </row>
    <row r="623" spans="1:6" ht="15.75" customHeight="1">
      <c r="A623" s="2"/>
      <c r="B623" s="2"/>
      <c r="C623" s="2"/>
      <c r="D623" s="2"/>
      <c r="E623" s="2"/>
      <c r="F623" s="2"/>
    </row>
    <row r="624" spans="1:6" ht="15.75" customHeight="1">
      <c r="A624" s="2"/>
      <c r="B624" s="2"/>
      <c r="C624" s="2"/>
      <c r="D624" s="2"/>
      <c r="E624" s="2"/>
      <c r="F624" s="2"/>
    </row>
    <row r="625" spans="1:6" ht="15.75" customHeight="1">
      <c r="A625" s="2"/>
      <c r="B625" s="2"/>
      <c r="C625" s="2"/>
      <c r="D625" s="2"/>
      <c r="E625" s="2"/>
      <c r="F625" s="2"/>
    </row>
    <row r="626" spans="1:6" ht="15.75" customHeight="1">
      <c r="A626" s="2"/>
      <c r="B626" s="2"/>
      <c r="C626" s="2"/>
      <c r="D626" s="2"/>
      <c r="E626" s="2"/>
      <c r="F626" s="2"/>
    </row>
    <row r="627" spans="1:6" ht="15.75" customHeight="1">
      <c r="A627" s="2"/>
      <c r="B627" s="2"/>
      <c r="C627" s="2"/>
      <c r="D627" s="2"/>
      <c r="E627" s="2"/>
      <c r="F627" s="2"/>
    </row>
    <row r="628" spans="1:6" ht="15.75" customHeight="1">
      <c r="A628" s="2"/>
      <c r="B628" s="2"/>
      <c r="C628" s="2"/>
      <c r="D628" s="2"/>
      <c r="E628" s="2"/>
      <c r="F628" s="2"/>
    </row>
    <row r="629" spans="1:6" ht="15.75" customHeight="1">
      <c r="A629" s="2"/>
      <c r="B629" s="2"/>
      <c r="C629" s="2"/>
      <c r="D629" s="2"/>
      <c r="E629" s="2"/>
      <c r="F629" s="2"/>
    </row>
    <row r="630" spans="1:6" ht="15.75" customHeight="1">
      <c r="A630" s="2"/>
      <c r="B630" s="2"/>
      <c r="C630" s="2"/>
      <c r="D630" s="2"/>
      <c r="E630" s="2"/>
      <c r="F630" s="2"/>
    </row>
    <row r="631" spans="1:6" ht="15.75" customHeight="1">
      <c r="A631" s="2"/>
      <c r="B631" s="2"/>
      <c r="C631" s="2"/>
      <c r="D631" s="2"/>
      <c r="E631" s="2"/>
      <c r="F631" s="2"/>
    </row>
    <row r="632" spans="1:6" ht="15.75" customHeight="1">
      <c r="A632" s="2"/>
      <c r="B632" s="2"/>
      <c r="C632" s="2"/>
      <c r="D632" s="2"/>
      <c r="E632" s="2"/>
      <c r="F632" s="2"/>
    </row>
    <row r="633" spans="1:6" ht="15.75" customHeight="1">
      <c r="A633" s="2"/>
      <c r="B633" s="2"/>
      <c r="C633" s="2"/>
      <c r="D633" s="2"/>
      <c r="E633" s="2"/>
      <c r="F633" s="2"/>
    </row>
    <row r="634" spans="1:6" ht="15.75" customHeight="1">
      <c r="A634" s="2"/>
      <c r="B634" s="2"/>
      <c r="C634" s="2"/>
      <c r="D634" s="2"/>
      <c r="E634" s="2"/>
      <c r="F634" s="2"/>
    </row>
    <row r="635" spans="1:6" ht="15.75" customHeight="1">
      <c r="A635" s="2"/>
      <c r="B635" s="2"/>
      <c r="C635" s="2"/>
      <c r="D635" s="2"/>
      <c r="E635" s="2"/>
      <c r="F635" s="2"/>
    </row>
    <row r="636" spans="1:6" ht="15.75" customHeight="1">
      <c r="A636" s="2"/>
      <c r="B636" s="2"/>
      <c r="C636" s="2"/>
      <c r="D636" s="2"/>
      <c r="E636" s="2"/>
      <c r="F636" s="2"/>
    </row>
    <row r="637" spans="1:6" ht="15.75" customHeight="1">
      <c r="A637" s="2"/>
      <c r="B637" s="2"/>
      <c r="C637" s="2"/>
      <c r="D637" s="2"/>
      <c r="E637" s="2"/>
      <c r="F637" s="2"/>
    </row>
    <row r="638" spans="1:6" ht="15.75" customHeight="1">
      <c r="A638" s="2"/>
      <c r="B638" s="2"/>
      <c r="C638" s="2"/>
      <c r="D638" s="2"/>
      <c r="E638" s="2"/>
      <c r="F638" s="2"/>
    </row>
    <row r="639" spans="1:6" ht="15.75" customHeight="1">
      <c r="A639" s="2"/>
      <c r="B639" s="2"/>
      <c r="C639" s="2"/>
      <c r="D639" s="2"/>
      <c r="E639" s="2"/>
      <c r="F639" s="2"/>
    </row>
    <row r="640" spans="1:6" ht="15.75" customHeight="1">
      <c r="A640" s="2"/>
      <c r="B640" s="2"/>
      <c r="C640" s="2"/>
      <c r="D640" s="2"/>
      <c r="E640" s="2"/>
      <c r="F640" s="2"/>
    </row>
    <row r="641" spans="1:6" ht="15.75" customHeight="1">
      <c r="A641" s="2"/>
      <c r="B641" s="2"/>
      <c r="C641" s="2"/>
      <c r="D641" s="2"/>
      <c r="E641" s="2"/>
      <c r="F641" s="2"/>
    </row>
    <row r="642" spans="1:6" ht="15.75" customHeight="1">
      <c r="A642" s="2"/>
      <c r="B642" s="2"/>
      <c r="C642" s="2"/>
      <c r="D642" s="2"/>
      <c r="E642" s="2"/>
      <c r="F642" s="2"/>
    </row>
    <row r="643" spans="1:6" ht="15.75" customHeight="1">
      <c r="A643" s="2"/>
      <c r="B643" s="2"/>
      <c r="C643" s="2"/>
      <c r="D643" s="2"/>
      <c r="E643" s="2"/>
      <c r="F643" s="2"/>
    </row>
    <row r="644" spans="1:6" ht="15.75" customHeight="1">
      <c r="A644" s="2"/>
      <c r="B644" s="2"/>
      <c r="C644" s="2"/>
      <c r="D644" s="2"/>
      <c r="E644" s="2"/>
      <c r="F644" s="2"/>
    </row>
    <row r="645" spans="1:6" ht="15.75" customHeight="1">
      <c r="A645" s="2"/>
      <c r="B645" s="2"/>
      <c r="C645" s="2"/>
      <c r="D645" s="2"/>
      <c r="E645" s="2"/>
      <c r="F645" s="2"/>
    </row>
    <row r="646" spans="1:6" ht="15.75" customHeight="1">
      <c r="A646" s="2"/>
      <c r="B646" s="2"/>
      <c r="C646" s="2"/>
      <c r="D646" s="2"/>
      <c r="E646" s="2"/>
      <c r="F646" s="2"/>
    </row>
    <row r="647" spans="1:6" ht="15.75" customHeight="1">
      <c r="A647" s="2"/>
      <c r="B647" s="2"/>
      <c r="C647" s="2"/>
      <c r="D647" s="2"/>
      <c r="E647" s="2"/>
      <c r="F647" s="2"/>
    </row>
    <row r="648" spans="1:6" ht="15.75" customHeight="1">
      <c r="A648" s="2"/>
      <c r="B648" s="2"/>
      <c r="C648" s="2"/>
      <c r="D648" s="2"/>
      <c r="E648" s="2"/>
      <c r="F648" s="2"/>
    </row>
    <row r="649" spans="1:6" ht="15.75" customHeight="1">
      <c r="A649" s="2"/>
      <c r="B649" s="2"/>
      <c r="C649" s="2"/>
      <c r="D649" s="2"/>
      <c r="E649" s="2"/>
      <c r="F649" s="2"/>
    </row>
    <row r="650" spans="1:6" ht="15.75" customHeight="1">
      <c r="A650" s="2"/>
      <c r="B650" s="2"/>
      <c r="C650" s="2"/>
      <c r="D650" s="2"/>
      <c r="E650" s="2"/>
      <c r="F650" s="2"/>
    </row>
    <row r="651" spans="1:6" ht="15.75" customHeight="1">
      <c r="A651" s="2"/>
      <c r="B651" s="2"/>
      <c r="C651" s="2"/>
      <c r="D651" s="2"/>
      <c r="E651" s="2"/>
      <c r="F651" s="2"/>
    </row>
    <row r="652" spans="1:6" ht="15.75" customHeight="1">
      <c r="A652" s="2"/>
      <c r="B652" s="2"/>
      <c r="C652" s="2"/>
      <c r="D652" s="2"/>
      <c r="E652" s="2"/>
      <c r="F652" s="2"/>
    </row>
    <row r="653" spans="1:6" ht="15.75" customHeight="1">
      <c r="A653" s="2"/>
      <c r="B653" s="2"/>
      <c r="C653" s="2"/>
      <c r="D653" s="2"/>
      <c r="E653" s="2"/>
      <c r="F653" s="2"/>
    </row>
    <row r="654" spans="1:6" ht="15.75" customHeight="1">
      <c r="A654" s="2"/>
      <c r="B654" s="2"/>
      <c r="C654" s="2"/>
      <c r="D654" s="2"/>
      <c r="E654" s="2"/>
      <c r="F654" s="2"/>
    </row>
    <row r="655" spans="1:6" ht="15.75" customHeight="1">
      <c r="A655" s="2"/>
      <c r="B655" s="2"/>
      <c r="C655" s="2"/>
      <c r="D655" s="2"/>
      <c r="E655" s="2"/>
      <c r="F655" s="2"/>
    </row>
    <row r="656" spans="1:6" ht="15.75" customHeight="1">
      <c r="A656" s="2"/>
      <c r="B656" s="2"/>
      <c r="C656" s="2"/>
      <c r="D656" s="2"/>
      <c r="E656" s="2"/>
      <c r="F656" s="2"/>
    </row>
    <row r="657" spans="1:6" ht="15.75" customHeight="1">
      <c r="A657" s="2"/>
      <c r="B657" s="2"/>
      <c r="C657" s="2"/>
      <c r="D657" s="2"/>
      <c r="E657" s="2"/>
      <c r="F657" s="2"/>
    </row>
    <row r="658" spans="1:6" ht="15.75" customHeight="1">
      <c r="A658" s="2"/>
      <c r="B658" s="2"/>
      <c r="C658" s="2"/>
      <c r="D658" s="2"/>
      <c r="E658" s="2"/>
      <c r="F658" s="2"/>
    </row>
    <row r="659" spans="1:6" ht="15.75" customHeight="1">
      <c r="A659" s="2"/>
      <c r="B659" s="2"/>
      <c r="C659" s="2"/>
      <c r="D659" s="2"/>
      <c r="E659" s="2"/>
      <c r="F659" s="2"/>
    </row>
    <row r="660" spans="1:6" ht="15.75" customHeight="1">
      <c r="A660" s="2"/>
      <c r="B660" s="2"/>
      <c r="C660" s="2"/>
      <c r="D660" s="2"/>
      <c r="E660" s="2"/>
      <c r="F660" s="2"/>
    </row>
    <row r="661" spans="1:6" ht="15.75" customHeight="1">
      <c r="A661" s="2"/>
      <c r="B661" s="2"/>
      <c r="C661" s="2"/>
      <c r="D661" s="2"/>
      <c r="E661" s="2"/>
      <c r="F661" s="2"/>
    </row>
    <row r="662" spans="1:6" ht="15.75" customHeight="1">
      <c r="A662" s="2"/>
      <c r="B662" s="2"/>
      <c r="C662" s="2"/>
      <c r="D662" s="2"/>
      <c r="E662" s="2"/>
      <c r="F662" s="2"/>
    </row>
    <row r="663" spans="1:6" ht="15.75" customHeight="1">
      <c r="A663" s="2"/>
      <c r="B663" s="2"/>
      <c r="C663" s="2"/>
      <c r="D663" s="2"/>
      <c r="E663" s="2"/>
      <c r="F663" s="2"/>
    </row>
    <row r="664" spans="1:6" ht="15.75" customHeight="1">
      <c r="A664" s="2"/>
      <c r="B664" s="2"/>
      <c r="C664" s="2"/>
      <c r="D664" s="2"/>
      <c r="E664" s="2"/>
      <c r="F664" s="2"/>
    </row>
    <row r="665" spans="1:6" ht="15.75" customHeight="1">
      <c r="A665" s="2"/>
      <c r="B665" s="2"/>
      <c r="C665" s="2"/>
      <c r="D665" s="2"/>
      <c r="E665" s="2"/>
      <c r="F665" s="2"/>
    </row>
    <row r="666" spans="1:6" ht="15.75" customHeight="1">
      <c r="A666" s="2"/>
      <c r="B666" s="2"/>
      <c r="C666" s="2"/>
      <c r="D666" s="2"/>
      <c r="E666" s="2"/>
      <c r="F666" s="2"/>
    </row>
    <row r="667" spans="1:6" ht="15.75" customHeight="1">
      <c r="A667" s="2"/>
      <c r="B667" s="2"/>
      <c r="C667" s="2"/>
      <c r="D667" s="2"/>
      <c r="E667" s="2"/>
      <c r="F667" s="2"/>
    </row>
    <row r="668" spans="1:6" ht="15.75" customHeight="1">
      <c r="A668" s="2"/>
      <c r="B668" s="2"/>
      <c r="C668" s="2"/>
      <c r="D668" s="2"/>
      <c r="E668" s="2"/>
      <c r="F668" s="2"/>
    </row>
    <row r="669" spans="1:6" ht="15.75" customHeight="1">
      <c r="A669" s="2"/>
      <c r="B669" s="2"/>
      <c r="C669" s="2"/>
      <c r="D669" s="2"/>
      <c r="E669" s="2"/>
      <c r="F669" s="2"/>
    </row>
    <row r="670" spans="1:6" ht="15.75" customHeight="1">
      <c r="A670" s="2"/>
      <c r="B670" s="2"/>
      <c r="C670" s="2"/>
      <c r="D670" s="2"/>
      <c r="E670" s="2"/>
      <c r="F670" s="2"/>
    </row>
    <row r="671" spans="1:6" ht="15.75" customHeight="1">
      <c r="A671" s="2"/>
      <c r="B671" s="2"/>
      <c r="C671" s="2"/>
      <c r="D671" s="2"/>
      <c r="E671" s="2"/>
      <c r="F671" s="2"/>
    </row>
    <row r="672" spans="1:6" ht="15.75" customHeight="1">
      <c r="A672" s="2"/>
      <c r="B672" s="2"/>
      <c r="C672" s="2"/>
      <c r="D672" s="2"/>
      <c r="E672" s="2"/>
      <c r="F672" s="2"/>
    </row>
    <row r="673" spans="1:6" ht="15.75" customHeight="1">
      <c r="A673" s="2"/>
      <c r="B673" s="2"/>
      <c r="C673" s="2"/>
      <c r="D673" s="2"/>
      <c r="E673" s="2"/>
      <c r="F673" s="2"/>
    </row>
    <row r="674" spans="1:6" ht="15.75" customHeight="1">
      <c r="A674" s="2"/>
      <c r="B674" s="2"/>
      <c r="C674" s="2"/>
      <c r="D674" s="2"/>
      <c r="E674" s="2"/>
      <c r="F674" s="2"/>
    </row>
    <row r="675" spans="1:6" ht="15.75" customHeight="1">
      <c r="A675" s="2"/>
      <c r="B675" s="2"/>
      <c r="C675" s="2"/>
      <c r="D675" s="2"/>
      <c r="E675" s="2"/>
      <c r="F675" s="2"/>
    </row>
    <row r="676" spans="1:6" ht="15.75" customHeight="1">
      <c r="A676" s="2"/>
      <c r="B676" s="2"/>
      <c r="C676" s="2"/>
      <c r="D676" s="2"/>
      <c r="E676" s="2"/>
      <c r="F676" s="2"/>
    </row>
    <row r="677" spans="1:6" ht="15.75" customHeight="1">
      <c r="A677" s="2"/>
      <c r="B677" s="2"/>
      <c r="C677" s="2"/>
      <c r="D677" s="2"/>
      <c r="E677" s="2"/>
      <c r="F677" s="2"/>
    </row>
    <row r="678" spans="1:6" ht="15.75" customHeight="1">
      <c r="A678" s="2"/>
      <c r="B678" s="2"/>
      <c r="C678" s="2"/>
      <c r="D678" s="2"/>
      <c r="E678" s="2"/>
      <c r="F678" s="2"/>
    </row>
    <row r="679" spans="1:6" ht="15.75" customHeight="1">
      <c r="A679" s="2"/>
      <c r="B679" s="2"/>
      <c r="C679" s="2"/>
      <c r="D679" s="2"/>
      <c r="E679" s="2"/>
      <c r="F679" s="2"/>
    </row>
    <row r="680" spans="1:6" ht="15.75" customHeight="1">
      <c r="A680" s="2"/>
      <c r="B680" s="2"/>
      <c r="C680" s="2"/>
      <c r="D680" s="2"/>
      <c r="E680" s="2"/>
      <c r="F680" s="2"/>
    </row>
    <row r="681" spans="1:6" ht="15.75" customHeight="1">
      <c r="A681" s="2"/>
      <c r="B681" s="2"/>
      <c r="C681" s="2"/>
      <c r="D681" s="2"/>
      <c r="E681" s="2"/>
      <c r="F681" s="2"/>
    </row>
    <row r="682" spans="1:6" ht="15.75" customHeight="1">
      <c r="A682" s="2"/>
      <c r="B682" s="2"/>
      <c r="C682" s="2"/>
      <c r="D682" s="2"/>
      <c r="E682" s="2"/>
      <c r="F682" s="2"/>
    </row>
    <row r="683" spans="1:6" ht="15.75" customHeight="1">
      <c r="A683" s="2"/>
      <c r="B683" s="2"/>
      <c r="C683" s="2"/>
      <c r="D683" s="2"/>
      <c r="E683" s="2"/>
      <c r="F683" s="2"/>
    </row>
    <row r="684" spans="1:6" ht="15.75" customHeight="1">
      <c r="A684" s="2"/>
      <c r="B684" s="2"/>
      <c r="C684" s="2"/>
      <c r="D684" s="2"/>
      <c r="E684" s="2"/>
      <c r="F684" s="2"/>
    </row>
    <row r="685" spans="1:6" ht="15.75" customHeight="1">
      <c r="A685" s="2"/>
      <c r="B685" s="2"/>
      <c r="C685" s="2"/>
      <c r="D685" s="2"/>
      <c r="E685" s="2"/>
      <c r="F685" s="2"/>
    </row>
    <row r="686" spans="1:6" ht="15.75" customHeight="1">
      <c r="A686" s="2"/>
      <c r="B686" s="2"/>
      <c r="C686" s="2"/>
      <c r="D686" s="2"/>
      <c r="E686" s="2"/>
      <c r="F686" s="2"/>
    </row>
    <row r="687" spans="1:6" ht="15.75" customHeight="1">
      <c r="A687" s="2"/>
      <c r="B687" s="2"/>
      <c r="C687" s="2"/>
      <c r="D687" s="2"/>
      <c r="E687" s="2"/>
      <c r="F687" s="2"/>
    </row>
    <row r="688" spans="1:6" ht="15.75" customHeight="1">
      <c r="A688" s="2"/>
      <c r="B688" s="2"/>
      <c r="C688" s="2"/>
      <c r="D688" s="2"/>
      <c r="E688" s="2"/>
      <c r="F688" s="2"/>
    </row>
    <row r="689" spans="1:6" ht="15.75" customHeight="1">
      <c r="A689" s="2"/>
      <c r="B689" s="2"/>
      <c r="C689" s="2"/>
      <c r="D689" s="2"/>
      <c r="E689" s="2"/>
      <c r="F689" s="2"/>
    </row>
    <row r="690" spans="1:6" ht="15.75" customHeight="1">
      <c r="A690" s="2"/>
      <c r="B690" s="2"/>
      <c r="C690" s="2"/>
      <c r="D690" s="2"/>
      <c r="E690" s="2"/>
      <c r="F690" s="2"/>
    </row>
    <row r="691" spans="1:6" ht="15.75" customHeight="1">
      <c r="A691" s="2"/>
      <c r="B691" s="2"/>
      <c r="C691" s="2"/>
      <c r="D691" s="2"/>
      <c r="E691" s="2"/>
      <c r="F691" s="2"/>
    </row>
    <row r="692" spans="1:6" ht="15.75" customHeight="1">
      <c r="A692" s="2"/>
      <c r="B692" s="2"/>
      <c r="C692" s="2"/>
      <c r="D692" s="2"/>
      <c r="E692" s="2"/>
      <c r="F692" s="2"/>
    </row>
    <row r="693" spans="1:6" ht="15.75" customHeight="1">
      <c r="A693" s="2"/>
      <c r="B693" s="2"/>
      <c r="C693" s="2"/>
      <c r="D693" s="2"/>
      <c r="E693" s="2"/>
      <c r="F693" s="2"/>
    </row>
    <row r="694" spans="1:6" ht="15.75" customHeight="1">
      <c r="A694" s="2"/>
      <c r="B694" s="2"/>
      <c r="C694" s="2"/>
      <c r="D694" s="2"/>
      <c r="E694" s="2"/>
      <c r="F694" s="2"/>
    </row>
    <row r="695" spans="1:6" ht="15.75" customHeight="1">
      <c r="A695" s="2"/>
      <c r="B695" s="2"/>
      <c r="C695" s="2"/>
      <c r="D695" s="2"/>
      <c r="E695" s="2"/>
      <c r="F695" s="2"/>
    </row>
    <row r="696" spans="1:6" ht="15.75" customHeight="1">
      <c r="A696" s="2"/>
      <c r="B696" s="2"/>
      <c r="C696" s="2"/>
      <c r="D696" s="2"/>
      <c r="E696" s="2"/>
      <c r="F696" s="2"/>
    </row>
    <row r="697" spans="1:6" ht="15.75" customHeight="1">
      <c r="A697" s="2"/>
      <c r="B697" s="2"/>
      <c r="C697" s="2"/>
      <c r="D697" s="2"/>
      <c r="E697" s="2"/>
      <c r="F697" s="2"/>
    </row>
    <row r="698" spans="1:6" ht="15.75" customHeight="1">
      <c r="A698" s="2"/>
      <c r="B698" s="2"/>
      <c r="C698" s="2"/>
      <c r="D698" s="2"/>
      <c r="E698" s="2"/>
      <c r="F698" s="2"/>
    </row>
    <row r="699" spans="1:6" ht="15.75" customHeight="1">
      <c r="A699" s="2"/>
      <c r="B699" s="2"/>
      <c r="C699" s="2"/>
      <c r="D699" s="2"/>
      <c r="E699" s="2"/>
      <c r="F699" s="2"/>
    </row>
    <row r="700" spans="1:6" ht="15.75" customHeight="1">
      <c r="A700" s="2"/>
      <c r="B700" s="2"/>
      <c r="C700" s="2"/>
      <c r="D700" s="2"/>
      <c r="E700" s="2"/>
      <c r="F700" s="2"/>
    </row>
    <row r="701" spans="1:6" ht="15.75" customHeight="1">
      <c r="A701" s="2"/>
      <c r="B701" s="2"/>
      <c r="C701" s="2"/>
      <c r="D701" s="2"/>
      <c r="E701" s="2"/>
      <c r="F701" s="2"/>
    </row>
    <row r="702" spans="1:6" ht="15.75" customHeight="1">
      <c r="A702" s="2"/>
      <c r="B702" s="2"/>
      <c r="C702" s="2"/>
      <c r="D702" s="2"/>
      <c r="E702" s="2"/>
      <c r="F702" s="2"/>
    </row>
    <row r="703" spans="1:6" ht="15.75" customHeight="1">
      <c r="A703" s="2"/>
      <c r="B703" s="2"/>
      <c r="C703" s="2"/>
      <c r="D703" s="2"/>
      <c r="E703" s="2"/>
      <c r="F703" s="2"/>
    </row>
    <row r="704" spans="1:6" ht="15.75" customHeight="1">
      <c r="A704" s="2"/>
      <c r="B704" s="2"/>
      <c r="C704" s="2"/>
      <c r="D704" s="2"/>
      <c r="E704" s="2"/>
      <c r="F704" s="2"/>
    </row>
    <row r="705" spans="1:6" ht="15.75" customHeight="1">
      <c r="A705" s="2"/>
      <c r="B705" s="2"/>
      <c r="C705" s="2"/>
      <c r="D705" s="2"/>
      <c r="E705" s="2"/>
      <c r="F705" s="2"/>
    </row>
    <row r="706" spans="1:6" ht="15.75" customHeight="1">
      <c r="A706" s="2"/>
      <c r="B706" s="2"/>
      <c r="C706" s="2"/>
      <c r="D706" s="2"/>
      <c r="E706" s="2"/>
      <c r="F706" s="2"/>
    </row>
    <row r="707" spans="1:6" ht="15.75" customHeight="1">
      <c r="A707" s="2"/>
      <c r="B707" s="2"/>
      <c r="C707" s="2"/>
      <c r="D707" s="2"/>
      <c r="E707" s="2"/>
      <c r="F707" s="2"/>
    </row>
    <row r="708" spans="1:6" ht="15.75" customHeight="1">
      <c r="A708" s="2"/>
      <c r="B708" s="2"/>
      <c r="C708" s="2"/>
      <c r="D708" s="2"/>
      <c r="E708" s="2"/>
      <c r="F708" s="2"/>
    </row>
    <row r="709" spans="1:6" ht="15.75" customHeight="1">
      <c r="A709" s="2"/>
      <c r="B709" s="2"/>
      <c r="C709" s="2"/>
      <c r="D709" s="2"/>
      <c r="E709" s="2"/>
      <c r="F709" s="2"/>
    </row>
    <row r="710" spans="1:6" ht="15.75" customHeight="1">
      <c r="A710" s="2"/>
      <c r="B710" s="2"/>
      <c r="C710" s="2"/>
      <c r="D710" s="2"/>
      <c r="E710" s="2"/>
      <c r="F710" s="2"/>
    </row>
    <row r="711" spans="1:6" ht="15.75" customHeight="1">
      <c r="A711" s="2"/>
      <c r="B711" s="2"/>
      <c r="C711" s="2"/>
      <c r="D711" s="2"/>
      <c r="E711" s="2"/>
      <c r="F711" s="2"/>
    </row>
    <row r="712" spans="1:6" ht="15.75" customHeight="1">
      <c r="A712" s="2"/>
      <c r="B712" s="2"/>
      <c r="C712" s="2"/>
      <c r="D712" s="2"/>
      <c r="E712" s="2"/>
      <c r="F712" s="2"/>
    </row>
    <row r="713" spans="1:6" ht="15.75" customHeight="1">
      <c r="A713" s="2"/>
      <c r="B713" s="2"/>
      <c r="C713" s="2"/>
      <c r="D713" s="2"/>
      <c r="E713" s="2"/>
      <c r="F713" s="2"/>
    </row>
    <row r="714" spans="1:6" ht="15.75" customHeight="1">
      <c r="A714" s="2"/>
      <c r="B714" s="2"/>
      <c r="C714" s="2"/>
      <c r="D714" s="2"/>
      <c r="E714" s="2"/>
      <c r="F714" s="2"/>
    </row>
    <row r="715" spans="1:6" ht="15.75" customHeight="1">
      <c r="A715" s="2"/>
      <c r="B715" s="2"/>
      <c r="C715" s="2"/>
      <c r="D715" s="2"/>
      <c r="E715" s="2"/>
      <c r="F715" s="2"/>
    </row>
    <row r="716" spans="1:6" ht="15.75" customHeight="1">
      <c r="A716" s="2"/>
      <c r="B716" s="2"/>
      <c r="C716" s="2"/>
      <c r="D716" s="2"/>
      <c r="E716" s="2"/>
      <c r="F716" s="2"/>
    </row>
    <row r="717" spans="1:6" ht="15.75" customHeight="1">
      <c r="A717" s="2"/>
      <c r="B717" s="2"/>
      <c r="C717" s="2"/>
      <c r="D717" s="2"/>
      <c r="E717" s="2"/>
      <c r="F717" s="2"/>
    </row>
    <row r="718" spans="1:6" ht="15.75" customHeight="1">
      <c r="A718" s="2"/>
      <c r="B718" s="2"/>
      <c r="C718" s="2"/>
      <c r="D718" s="2"/>
      <c r="E718" s="2"/>
      <c r="F718" s="2"/>
    </row>
    <row r="719" spans="1:6" ht="15.75" customHeight="1">
      <c r="A719" s="2"/>
      <c r="B719" s="2"/>
      <c r="C719" s="2"/>
      <c r="D719" s="2"/>
      <c r="E719" s="2"/>
      <c r="F719" s="2"/>
    </row>
    <row r="720" spans="1:6" ht="15.75" customHeight="1">
      <c r="A720" s="2"/>
      <c r="B720" s="2"/>
      <c r="C720" s="2"/>
      <c r="D720" s="2"/>
      <c r="E720" s="2"/>
      <c r="F720" s="2"/>
    </row>
    <row r="721" spans="1:6" ht="15.75" customHeight="1">
      <c r="A721" s="2"/>
      <c r="B721" s="2"/>
      <c r="C721" s="2"/>
      <c r="D721" s="2"/>
      <c r="E721" s="2"/>
      <c r="F721" s="2"/>
    </row>
    <row r="722" spans="1:6" ht="15.75" customHeight="1">
      <c r="A722" s="2"/>
      <c r="B722" s="2"/>
      <c r="C722" s="2"/>
      <c r="D722" s="2"/>
      <c r="E722" s="2"/>
      <c r="F722" s="2"/>
    </row>
    <row r="723" spans="1:6" ht="15.75" customHeight="1">
      <c r="A723" s="2"/>
      <c r="B723" s="2"/>
      <c r="C723" s="2"/>
      <c r="D723" s="2"/>
      <c r="E723" s="2"/>
      <c r="F723" s="2"/>
    </row>
    <row r="724" spans="1:6" ht="15.75" customHeight="1">
      <c r="A724" s="2"/>
      <c r="B724" s="2"/>
      <c r="C724" s="2"/>
      <c r="D724" s="2"/>
      <c r="E724" s="2"/>
      <c r="F724" s="2"/>
    </row>
    <row r="725" spans="1:6" ht="15.75" customHeight="1">
      <c r="A725" s="2"/>
      <c r="B725" s="2"/>
      <c r="C725" s="2"/>
      <c r="D725" s="2"/>
      <c r="E725" s="2"/>
      <c r="F725" s="2"/>
    </row>
    <row r="726" spans="1:6" ht="15.75" customHeight="1">
      <c r="A726" s="2"/>
      <c r="B726" s="2"/>
      <c r="C726" s="2"/>
      <c r="D726" s="2"/>
      <c r="E726" s="2"/>
      <c r="F726" s="2"/>
    </row>
    <row r="727" spans="1:6" ht="15.75" customHeight="1">
      <c r="A727" s="2"/>
      <c r="B727" s="2"/>
      <c r="C727" s="2"/>
      <c r="D727" s="2"/>
      <c r="E727" s="2"/>
      <c r="F727" s="2"/>
    </row>
    <row r="728" spans="1:6" ht="15.75" customHeight="1">
      <c r="A728" s="2"/>
      <c r="B728" s="2"/>
      <c r="C728" s="2"/>
      <c r="D728" s="2"/>
      <c r="E728" s="2"/>
      <c r="F728" s="2"/>
    </row>
    <row r="729" spans="1:6" ht="15.75" customHeight="1">
      <c r="A729" s="2"/>
      <c r="B729" s="2"/>
      <c r="C729" s="2"/>
      <c r="D729" s="2"/>
      <c r="E729" s="2"/>
      <c r="F729" s="2"/>
    </row>
    <row r="730" spans="1:6" ht="15.75" customHeight="1">
      <c r="A730" s="2"/>
      <c r="B730" s="2"/>
      <c r="C730" s="2"/>
      <c r="D730" s="2"/>
      <c r="E730" s="2"/>
      <c r="F730" s="2"/>
    </row>
    <row r="731" spans="1:6" ht="15.75" customHeight="1">
      <c r="A731" s="2"/>
      <c r="B731" s="2"/>
      <c r="C731" s="2"/>
      <c r="D731" s="2"/>
      <c r="E731" s="2"/>
      <c r="F731" s="2"/>
    </row>
    <row r="732" spans="1:6" ht="15.75" customHeight="1">
      <c r="A732" s="2"/>
      <c r="B732" s="2"/>
      <c r="C732" s="2"/>
      <c r="D732" s="2"/>
      <c r="E732" s="2"/>
      <c r="F732" s="2"/>
    </row>
    <row r="733" spans="1:6" ht="15.75" customHeight="1">
      <c r="A733" s="2"/>
      <c r="B733" s="2"/>
      <c r="C733" s="2"/>
      <c r="D733" s="2"/>
      <c r="E733" s="2"/>
      <c r="F733" s="2"/>
    </row>
    <row r="734" spans="1:6" ht="15.75" customHeight="1">
      <c r="A734" s="2"/>
      <c r="B734" s="2"/>
      <c r="C734" s="2"/>
      <c r="D734" s="2"/>
      <c r="E734" s="2"/>
      <c r="F734" s="2"/>
    </row>
    <row r="735" spans="1:6" ht="15.75" customHeight="1">
      <c r="A735" s="2"/>
      <c r="B735" s="2"/>
      <c r="C735" s="2"/>
      <c r="D735" s="2"/>
      <c r="E735" s="2"/>
      <c r="F735" s="2"/>
    </row>
    <row r="736" spans="1:6" ht="15.75" customHeight="1">
      <c r="A736" s="2"/>
      <c r="B736" s="2"/>
      <c r="C736" s="2"/>
      <c r="D736" s="2"/>
      <c r="E736" s="2"/>
      <c r="F736" s="2"/>
    </row>
    <row r="737" spans="1:6" ht="15.75" customHeight="1">
      <c r="A737" s="2"/>
      <c r="B737" s="2"/>
      <c r="C737" s="2"/>
      <c r="D737" s="2"/>
      <c r="E737" s="2"/>
      <c r="F737" s="2"/>
    </row>
    <row r="738" spans="1:6" ht="15.75" customHeight="1">
      <c r="A738" s="2"/>
      <c r="B738" s="2"/>
      <c r="C738" s="2"/>
      <c r="D738" s="2"/>
      <c r="E738" s="2"/>
      <c r="F738" s="2"/>
    </row>
    <row r="739" spans="1:6" ht="15.75" customHeight="1">
      <c r="A739" s="2"/>
      <c r="B739" s="2"/>
      <c r="C739" s="2"/>
      <c r="D739" s="2"/>
      <c r="E739" s="2"/>
      <c r="F739" s="2"/>
    </row>
    <row r="740" spans="1:6" ht="15.75" customHeight="1">
      <c r="A740" s="2"/>
      <c r="B740" s="2"/>
      <c r="C740" s="2"/>
      <c r="D740" s="2"/>
      <c r="E740" s="2"/>
      <c r="F740" s="2"/>
    </row>
    <row r="741" spans="1:6" ht="15.75" customHeight="1">
      <c r="A741" s="2"/>
      <c r="B741" s="2"/>
      <c r="C741" s="2"/>
      <c r="D741" s="2"/>
      <c r="E741" s="2"/>
      <c r="F741" s="2"/>
    </row>
    <row r="742" spans="1:6" ht="15.75" customHeight="1">
      <c r="A742" s="2"/>
      <c r="B742" s="2"/>
      <c r="C742" s="2"/>
      <c r="D742" s="2"/>
      <c r="E742" s="2"/>
      <c r="F742" s="2"/>
    </row>
    <row r="743" spans="1:6" ht="15.75" customHeight="1">
      <c r="A743" s="2"/>
      <c r="B743" s="2"/>
      <c r="C743" s="2"/>
      <c r="D743" s="2"/>
      <c r="E743" s="2"/>
      <c r="F743" s="2"/>
    </row>
    <row r="744" spans="1:6" ht="15.75" customHeight="1">
      <c r="A744" s="2"/>
      <c r="B744" s="2"/>
      <c r="C744" s="2"/>
      <c r="D744" s="2"/>
      <c r="E744" s="2"/>
      <c r="F744" s="2"/>
    </row>
    <row r="745" spans="1:6" ht="15.75" customHeight="1">
      <c r="A745" s="2"/>
      <c r="B745" s="2"/>
      <c r="C745" s="2"/>
      <c r="D745" s="2"/>
      <c r="E745" s="2"/>
      <c r="F745" s="2"/>
    </row>
    <row r="746" spans="1:6" ht="15.75" customHeight="1">
      <c r="A746" s="2"/>
      <c r="B746" s="2"/>
      <c r="C746" s="2"/>
      <c r="D746" s="2"/>
      <c r="E746" s="2"/>
      <c r="F746" s="2"/>
    </row>
    <row r="747" spans="1:6" ht="15.75" customHeight="1">
      <c r="A747" s="2"/>
      <c r="B747" s="2"/>
      <c r="C747" s="2"/>
      <c r="D747" s="2"/>
      <c r="E747" s="2"/>
      <c r="F747" s="2"/>
    </row>
    <row r="748" spans="1:6" ht="15.75" customHeight="1">
      <c r="A748" s="2"/>
      <c r="B748" s="2"/>
      <c r="C748" s="2"/>
      <c r="D748" s="2"/>
      <c r="E748" s="2"/>
      <c r="F748" s="2"/>
    </row>
    <row r="749" spans="1:6" ht="15.75" customHeight="1">
      <c r="A749" s="2"/>
      <c r="B749" s="2"/>
      <c r="C749" s="2"/>
      <c r="D749" s="2"/>
      <c r="E749" s="2"/>
      <c r="F749" s="2"/>
    </row>
    <row r="750" spans="1:6" ht="15.75" customHeight="1">
      <c r="A750" s="2"/>
      <c r="B750" s="2"/>
      <c r="C750" s="2"/>
      <c r="D750" s="2"/>
      <c r="E750" s="2"/>
      <c r="F750" s="2"/>
    </row>
    <row r="751" spans="1:6" ht="15.75" customHeight="1">
      <c r="A751" s="2"/>
      <c r="B751" s="2"/>
      <c r="C751" s="2"/>
      <c r="D751" s="2"/>
      <c r="E751" s="2"/>
      <c r="F751" s="2"/>
    </row>
    <row r="752" spans="1:6" ht="15.75" customHeight="1">
      <c r="A752" s="2"/>
      <c r="B752" s="2"/>
      <c r="C752" s="2"/>
      <c r="D752" s="2"/>
      <c r="E752" s="2"/>
      <c r="F752" s="2"/>
    </row>
    <row r="753" spans="1:6" ht="15.75" customHeight="1">
      <c r="A753" s="2"/>
      <c r="B753" s="2"/>
      <c r="C753" s="2"/>
      <c r="D753" s="2"/>
      <c r="E753" s="2"/>
      <c r="F753" s="2"/>
    </row>
    <row r="754" spans="1:6" ht="15.75" customHeight="1">
      <c r="A754" s="2"/>
      <c r="B754" s="2"/>
      <c r="C754" s="2"/>
      <c r="D754" s="2"/>
      <c r="E754" s="2"/>
      <c r="F754" s="2"/>
    </row>
    <row r="755" spans="1:6" ht="15.75" customHeight="1">
      <c r="A755" s="2"/>
      <c r="B755" s="2"/>
      <c r="C755" s="2"/>
      <c r="D755" s="2"/>
      <c r="E755" s="2"/>
      <c r="F755" s="2"/>
    </row>
    <row r="756" spans="1:6" ht="15.75" customHeight="1">
      <c r="A756" s="2"/>
      <c r="B756" s="2"/>
      <c r="C756" s="2"/>
      <c r="D756" s="2"/>
      <c r="E756" s="2"/>
      <c r="F756" s="2"/>
    </row>
    <row r="757" spans="1:6" ht="15.75" customHeight="1">
      <c r="A757" s="2"/>
      <c r="B757" s="2"/>
      <c r="C757" s="2"/>
      <c r="D757" s="2"/>
      <c r="E757" s="2"/>
      <c r="F757" s="2"/>
    </row>
    <row r="758" spans="1:6" ht="15.75" customHeight="1">
      <c r="A758" s="2"/>
      <c r="B758" s="2"/>
      <c r="C758" s="2"/>
      <c r="D758" s="2"/>
      <c r="E758" s="2"/>
      <c r="F758" s="2"/>
    </row>
    <row r="759" spans="1:6" ht="15.75" customHeight="1">
      <c r="A759" s="2"/>
      <c r="B759" s="2"/>
      <c r="C759" s="2"/>
      <c r="D759" s="2"/>
      <c r="E759" s="2"/>
      <c r="F759" s="2"/>
    </row>
    <row r="760" spans="1:6" ht="15.75" customHeight="1">
      <c r="A760" s="2"/>
      <c r="B760" s="2"/>
      <c r="C760" s="2"/>
      <c r="D760" s="2"/>
      <c r="E760" s="2"/>
      <c r="F760" s="2"/>
    </row>
    <row r="761" spans="1:6" ht="15.75" customHeight="1">
      <c r="A761" s="2"/>
      <c r="B761" s="2"/>
      <c r="C761" s="2"/>
      <c r="D761" s="2"/>
      <c r="E761" s="2"/>
      <c r="F761" s="2"/>
    </row>
    <row r="762" spans="1:6" ht="15.75" customHeight="1">
      <c r="A762" s="2"/>
      <c r="B762" s="2"/>
      <c r="C762" s="2"/>
      <c r="D762" s="2"/>
      <c r="E762" s="2"/>
      <c r="F762" s="2"/>
    </row>
    <row r="763" spans="1:6" ht="15.75" customHeight="1">
      <c r="A763" s="2"/>
      <c r="B763" s="2"/>
      <c r="C763" s="2"/>
      <c r="D763" s="2"/>
      <c r="E763" s="2"/>
      <c r="F763" s="2"/>
    </row>
    <row r="764" spans="1:6" ht="15.75" customHeight="1">
      <c r="A764" s="2"/>
      <c r="B764" s="2"/>
      <c r="C764" s="2"/>
      <c r="D764" s="2"/>
      <c r="E764" s="2"/>
      <c r="F764" s="2"/>
    </row>
    <row r="765" spans="1:6" ht="15.75" customHeight="1">
      <c r="A765" s="2"/>
      <c r="B765" s="2"/>
      <c r="C765" s="2"/>
      <c r="D765" s="2"/>
      <c r="E765" s="2"/>
      <c r="F765" s="2"/>
    </row>
    <row r="766" spans="1:6" ht="15.75" customHeight="1">
      <c r="A766" s="2"/>
      <c r="B766" s="2"/>
      <c r="C766" s="2"/>
      <c r="D766" s="2"/>
      <c r="E766" s="2"/>
      <c r="F766" s="2"/>
    </row>
    <row r="767" spans="1:6" ht="15.75" customHeight="1">
      <c r="A767" s="2"/>
      <c r="B767" s="2"/>
      <c r="C767" s="2"/>
      <c r="D767" s="2"/>
      <c r="E767" s="2"/>
      <c r="F767" s="2"/>
    </row>
    <row r="768" spans="1:6" ht="15.75" customHeight="1">
      <c r="A768" s="2"/>
      <c r="B768" s="2"/>
      <c r="C768" s="2"/>
      <c r="D768" s="2"/>
      <c r="E768" s="2"/>
      <c r="F768" s="2"/>
    </row>
    <row r="769" spans="1:6" ht="15.75" customHeight="1">
      <c r="A769" s="2"/>
      <c r="B769" s="2"/>
      <c r="C769" s="2"/>
      <c r="D769" s="2"/>
      <c r="E769" s="2"/>
      <c r="F769" s="2"/>
    </row>
    <row r="770" spans="1:6" ht="15.75" customHeight="1">
      <c r="A770" s="2"/>
      <c r="B770" s="2"/>
      <c r="C770" s="2"/>
      <c r="D770" s="2"/>
      <c r="E770" s="2"/>
      <c r="F770" s="2"/>
    </row>
    <row r="771" spans="1:6" ht="15.75" customHeight="1">
      <c r="A771" s="2"/>
      <c r="B771" s="2"/>
      <c r="C771" s="2"/>
      <c r="D771" s="2"/>
      <c r="E771" s="2"/>
      <c r="F771" s="2"/>
    </row>
    <row r="772" spans="1:6" ht="15.75" customHeight="1">
      <c r="A772" s="2"/>
      <c r="B772" s="2"/>
      <c r="C772" s="2"/>
      <c r="D772" s="2"/>
      <c r="E772" s="2"/>
      <c r="F772" s="2"/>
    </row>
    <row r="773" spans="1:6" ht="15.75" customHeight="1">
      <c r="A773" s="2"/>
      <c r="B773" s="2"/>
      <c r="C773" s="2"/>
      <c r="D773" s="2"/>
      <c r="E773" s="2"/>
      <c r="F773" s="2"/>
    </row>
    <row r="774" spans="1:6" ht="15.75" customHeight="1">
      <c r="A774" s="2"/>
      <c r="B774" s="2"/>
      <c r="C774" s="2"/>
      <c r="D774" s="2"/>
      <c r="E774" s="2"/>
      <c r="F774" s="2"/>
    </row>
    <row r="775" spans="1:6" ht="15.75" customHeight="1">
      <c r="A775" s="2"/>
      <c r="B775" s="2"/>
      <c r="C775" s="2"/>
      <c r="D775" s="2"/>
      <c r="E775" s="2"/>
      <c r="F775" s="2"/>
    </row>
    <row r="776" spans="1:6" ht="15.75" customHeight="1">
      <c r="A776" s="2"/>
      <c r="B776" s="2"/>
      <c r="C776" s="2"/>
      <c r="D776" s="2"/>
      <c r="E776" s="2"/>
      <c r="F776" s="2"/>
    </row>
    <row r="777" spans="1:6" ht="15.75" customHeight="1">
      <c r="A777" s="2"/>
      <c r="B777" s="2"/>
      <c r="C777" s="2"/>
      <c r="D777" s="2"/>
      <c r="E777" s="2"/>
      <c r="F777" s="2"/>
    </row>
    <row r="778" spans="1:6" ht="15.75" customHeight="1">
      <c r="A778" s="2"/>
      <c r="B778" s="2"/>
      <c r="C778" s="2"/>
      <c r="D778" s="2"/>
      <c r="E778" s="2"/>
      <c r="F778" s="2"/>
    </row>
    <row r="779" spans="1:6" ht="15.75" customHeight="1">
      <c r="A779" s="2"/>
      <c r="B779" s="2"/>
      <c r="C779" s="2"/>
      <c r="D779" s="2"/>
      <c r="E779" s="2"/>
      <c r="F779" s="2"/>
    </row>
    <row r="780" spans="1:6" ht="15.75" customHeight="1">
      <c r="A780" s="2"/>
      <c r="B780" s="2"/>
      <c r="C780" s="2"/>
      <c r="D780" s="2"/>
      <c r="E780" s="2"/>
      <c r="F780" s="2"/>
    </row>
    <row r="781" spans="1:6" ht="15.75" customHeight="1">
      <c r="A781" s="2"/>
      <c r="B781" s="2"/>
      <c r="C781" s="2"/>
      <c r="D781" s="2"/>
      <c r="E781" s="2"/>
      <c r="F781" s="2"/>
    </row>
    <row r="782" spans="1:6" ht="15.75" customHeight="1">
      <c r="A782" s="2"/>
      <c r="B782" s="2"/>
      <c r="C782" s="2"/>
      <c r="D782" s="2"/>
      <c r="E782" s="2"/>
      <c r="F782" s="2"/>
    </row>
    <row r="783" spans="1:6" ht="15.75" customHeight="1">
      <c r="A783" s="2"/>
      <c r="B783" s="2"/>
      <c r="C783" s="2"/>
      <c r="D783" s="2"/>
      <c r="E783" s="2"/>
      <c r="F783" s="2"/>
    </row>
    <row r="784" spans="1:6" ht="15.75" customHeight="1">
      <c r="A784" s="2"/>
      <c r="B784" s="2"/>
      <c r="C784" s="2"/>
      <c r="D784" s="2"/>
      <c r="E784" s="2"/>
      <c r="F784" s="2"/>
    </row>
    <row r="785" spans="1:6" ht="15.75" customHeight="1">
      <c r="A785" s="2"/>
      <c r="B785" s="2"/>
      <c r="C785" s="2"/>
      <c r="D785" s="2"/>
      <c r="E785" s="2"/>
      <c r="F785" s="2"/>
    </row>
    <row r="786" spans="1:6" ht="15.75" customHeight="1">
      <c r="A786" s="2"/>
      <c r="B786" s="2"/>
      <c r="C786" s="2"/>
      <c r="D786" s="2"/>
      <c r="E786" s="2"/>
      <c r="F786" s="2"/>
    </row>
    <row r="787" spans="1:6" ht="15.75" customHeight="1">
      <c r="A787" s="2"/>
      <c r="B787" s="2"/>
      <c r="C787" s="2"/>
      <c r="D787" s="2"/>
      <c r="E787" s="2"/>
      <c r="F787" s="2"/>
    </row>
    <row r="788" spans="1:6" ht="15.75" customHeight="1">
      <c r="A788" s="2"/>
      <c r="B788" s="2"/>
      <c r="C788" s="2"/>
      <c r="D788" s="2"/>
      <c r="E788" s="2"/>
      <c r="F788" s="2"/>
    </row>
    <row r="789" spans="1:6" ht="15.75" customHeight="1">
      <c r="A789" s="2"/>
      <c r="B789" s="2"/>
      <c r="C789" s="2"/>
      <c r="D789" s="2"/>
      <c r="E789" s="2"/>
      <c r="F789" s="2"/>
    </row>
    <row r="790" spans="1:6" ht="15.75" customHeight="1">
      <c r="A790" s="2"/>
      <c r="B790" s="2"/>
      <c r="C790" s="2"/>
      <c r="D790" s="2"/>
      <c r="E790" s="2"/>
      <c r="F790" s="2"/>
    </row>
    <row r="791" spans="1:6" ht="15.75" customHeight="1">
      <c r="A791" s="2"/>
      <c r="B791" s="2"/>
      <c r="C791" s="2"/>
      <c r="D791" s="2"/>
      <c r="E791" s="2"/>
      <c r="F791" s="2"/>
    </row>
    <row r="792" spans="1:6" ht="15.75" customHeight="1">
      <c r="A792" s="2"/>
      <c r="B792" s="2"/>
      <c r="C792" s="2"/>
      <c r="D792" s="2"/>
      <c r="E792" s="2"/>
      <c r="F792" s="2"/>
    </row>
    <row r="793" spans="1:6" ht="15.75" customHeight="1">
      <c r="A793" s="2"/>
      <c r="B793" s="2"/>
      <c r="C793" s="2"/>
      <c r="D793" s="2"/>
      <c r="E793" s="2"/>
      <c r="F793" s="2"/>
    </row>
    <row r="794" spans="1:6" ht="15.75" customHeight="1">
      <c r="A794" s="2"/>
      <c r="B794" s="2"/>
      <c r="C794" s="2"/>
      <c r="D794" s="2"/>
      <c r="E794" s="2"/>
      <c r="F794" s="2"/>
    </row>
    <row r="795" spans="1:6" ht="15.75" customHeight="1">
      <c r="A795" s="2"/>
      <c r="B795" s="2"/>
      <c r="C795" s="2"/>
      <c r="D795" s="2"/>
      <c r="E795" s="2"/>
      <c r="F795" s="2"/>
    </row>
    <row r="796" spans="1:6" ht="15.75" customHeight="1">
      <c r="A796" s="2"/>
      <c r="B796" s="2"/>
      <c r="C796" s="2"/>
      <c r="D796" s="2"/>
      <c r="E796" s="2"/>
      <c r="F796" s="2"/>
    </row>
    <row r="797" spans="1:6" ht="15.75" customHeight="1">
      <c r="A797" s="2"/>
      <c r="B797" s="2"/>
      <c r="C797" s="2"/>
      <c r="D797" s="2"/>
      <c r="E797" s="2"/>
      <c r="F797" s="2"/>
    </row>
    <row r="798" spans="1:6" ht="15.75" customHeight="1">
      <c r="A798" s="2"/>
      <c r="B798" s="2"/>
      <c r="C798" s="2"/>
      <c r="D798" s="2"/>
      <c r="E798" s="2"/>
      <c r="F798" s="2"/>
    </row>
    <row r="799" spans="1:6" ht="15.75" customHeight="1">
      <c r="A799" s="2"/>
      <c r="B799" s="2"/>
      <c r="C799" s="2"/>
      <c r="D799" s="2"/>
      <c r="E799" s="2"/>
      <c r="F799" s="2"/>
    </row>
    <row r="800" spans="1:6" ht="15.75" customHeight="1">
      <c r="A800" s="2"/>
      <c r="B800" s="2"/>
      <c r="C800" s="2"/>
      <c r="D800" s="2"/>
      <c r="E800" s="2"/>
      <c r="F800" s="2"/>
    </row>
    <row r="801" spans="1:6" ht="15.75" customHeight="1">
      <c r="A801" s="2"/>
      <c r="B801" s="2"/>
      <c r="C801" s="2"/>
      <c r="D801" s="2"/>
      <c r="E801" s="2"/>
      <c r="F801" s="2"/>
    </row>
    <row r="802" spans="1:6" ht="15.75" customHeight="1">
      <c r="A802" s="2"/>
      <c r="B802" s="2"/>
      <c r="C802" s="2"/>
      <c r="D802" s="2"/>
      <c r="E802" s="2"/>
      <c r="F802" s="2"/>
    </row>
    <row r="803" spans="1:6" ht="15.75" customHeight="1">
      <c r="A803" s="2"/>
      <c r="B803" s="2"/>
      <c r="C803" s="2"/>
      <c r="D803" s="2"/>
      <c r="E803" s="2"/>
      <c r="F803" s="2"/>
    </row>
    <row r="804" spans="1:6" ht="15.75" customHeight="1">
      <c r="A804" s="2"/>
      <c r="B804" s="2"/>
      <c r="C804" s="2"/>
      <c r="D804" s="2"/>
      <c r="E804" s="2"/>
      <c r="F804" s="2"/>
    </row>
    <row r="805" spans="1:6" ht="15.75" customHeight="1">
      <c r="A805" s="2"/>
      <c r="B805" s="2"/>
      <c r="C805" s="2"/>
      <c r="D805" s="2"/>
      <c r="E805" s="2"/>
      <c r="F805" s="2"/>
    </row>
    <row r="806" spans="1:6" ht="15.75" customHeight="1">
      <c r="A806" s="2"/>
      <c r="B806" s="2"/>
      <c r="C806" s="2"/>
      <c r="D806" s="2"/>
      <c r="E806" s="2"/>
      <c r="F806" s="2"/>
    </row>
    <row r="807" spans="1:6" ht="15.75" customHeight="1">
      <c r="A807" s="2"/>
      <c r="B807" s="2"/>
      <c r="C807" s="2"/>
      <c r="D807" s="2"/>
      <c r="E807" s="2"/>
      <c r="F807" s="2"/>
    </row>
    <row r="808" spans="1:6" ht="15.75" customHeight="1">
      <c r="A808" s="2"/>
      <c r="B808" s="2"/>
      <c r="C808" s="2"/>
      <c r="D808" s="2"/>
      <c r="E808" s="2"/>
      <c r="F808" s="2"/>
    </row>
    <row r="809" spans="1:6" ht="15.75" customHeight="1">
      <c r="A809" s="2"/>
      <c r="B809" s="2"/>
      <c r="C809" s="2"/>
      <c r="D809" s="2"/>
      <c r="E809" s="2"/>
      <c r="F809" s="2"/>
    </row>
    <row r="810" spans="1:6" ht="15.75" customHeight="1">
      <c r="A810" s="2"/>
      <c r="B810" s="2"/>
      <c r="C810" s="2"/>
      <c r="D810" s="2"/>
      <c r="E810" s="2"/>
      <c r="F810" s="2"/>
    </row>
    <row r="811" spans="1:6" ht="15.75" customHeight="1">
      <c r="A811" s="2"/>
      <c r="B811" s="2"/>
      <c r="C811" s="2"/>
      <c r="D811" s="2"/>
      <c r="E811" s="2"/>
      <c r="F811" s="2"/>
    </row>
    <row r="812" spans="1:6" ht="15.75" customHeight="1">
      <c r="A812" s="2"/>
      <c r="B812" s="2"/>
      <c r="C812" s="2"/>
      <c r="D812" s="2"/>
      <c r="E812" s="2"/>
      <c r="F812" s="2"/>
    </row>
    <row r="813" spans="1:6" ht="15.75" customHeight="1">
      <c r="A813" s="2"/>
      <c r="B813" s="2"/>
      <c r="C813" s="2"/>
      <c r="D813" s="2"/>
      <c r="E813" s="2"/>
      <c r="F813" s="2"/>
    </row>
    <row r="814" spans="1:6" ht="15.75" customHeight="1">
      <c r="A814" s="2"/>
      <c r="B814" s="2"/>
      <c r="C814" s="2"/>
      <c r="D814" s="2"/>
      <c r="E814" s="2"/>
      <c r="F814" s="2"/>
    </row>
    <row r="815" spans="1:6" ht="15.75" customHeight="1">
      <c r="A815" s="2"/>
      <c r="B815" s="2"/>
      <c r="C815" s="2"/>
      <c r="D815" s="2"/>
      <c r="E815" s="2"/>
      <c r="F815" s="2"/>
    </row>
    <row r="816" spans="1:6" ht="15.75" customHeight="1">
      <c r="A816" s="2"/>
      <c r="B816" s="2"/>
      <c r="C816" s="2"/>
      <c r="D816" s="2"/>
      <c r="E816" s="2"/>
      <c r="F816" s="2"/>
    </row>
    <row r="817" spans="1:6" ht="15.75" customHeight="1">
      <c r="A817" s="2"/>
      <c r="B817" s="2"/>
      <c r="C817" s="2"/>
      <c r="D817" s="2"/>
      <c r="E817" s="2"/>
      <c r="F817" s="2"/>
    </row>
    <row r="818" spans="1:6" ht="15.75" customHeight="1">
      <c r="A818" s="2"/>
      <c r="B818" s="2"/>
      <c r="C818" s="2"/>
      <c r="D818" s="2"/>
      <c r="E818" s="2"/>
      <c r="F818" s="2"/>
    </row>
    <row r="819" spans="1:6" ht="15.75" customHeight="1">
      <c r="A819" s="2"/>
      <c r="B819" s="2"/>
      <c r="C819" s="2"/>
      <c r="D819" s="2"/>
      <c r="E819" s="2"/>
      <c r="F819" s="2"/>
    </row>
    <row r="820" spans="1:6" ht="15.75" customHeight="1">
      <c r="A820" s="2"/>
      <c r="B820" s="2"/>
      <c r="C820" s="2"/>
      <c r="D820" s="2"/>
      <c r="E820" s="2"/>
      <c r="F820" s="2"/>
    </row>
    <row r="821" spans="1:6" ht="15.75" customHeight="1">
      <c r="A821" s="2"/>
      <c r="B821" s="2"/>
      <c r="C821" s="2"/>
      <c r="D821" s="2"/>
      <c r="E821" s="2"/>
      <c r="F821" s="2"/>
    </row>
    <row r="822" spans="1:6" ht="15.75" customHeight="1">
      <c r="A822" s="2"/>
      <c r="B822" s="2"/>
      <c r="C822" s="2"/>
      <c r="D822" s="2"/>
      <c r="E822" s="2"/>
      <c r="F822" s="2"/>
    </row>
    <row r="823" spans="1:6" ht="15.75" customHeight="1">
      <c r="A823" s="2"/>
      <c r="B823" s="2"/>
      <c r="C823" s="2"/>
      <c r="D823" s="2"/>
      <c r="E823" s="2"/>
      <c r="F823" s="2"/>
    </row>
    <row r="824" spans="1:6" ht="15.75" customHeight="1">
      <c r="A824" s="2"/>
      <c r="B824" s="2"/>
      <c r="C824" s="2"/>
      <c r="D824" s="2"/>
      <c r="E824" s="2"/>
      <c r="F824" s="2"/>
    </row>
    <row r="825" spans="1:6" ht="15.75" customHeight="1">
      <c r="A825" s="2"/>
      <c r="B825" s="2"/>
      <c r="C825" s="2"/>
      <c r="D825" s="2"/>
      <c r="E825" s="2"/>
      <c r="F825" s="2"/>
    </row>
    <row r="826" spans="1:6" ht="15.75" customHeight="1">
      <c r="A826" s="2"/>
      <c r="B826" s="2"/>
      <c r="C826" s="2"/>
      <c r="D826" s="2"/>
      <c r="E826" s="2"/>
      <c r="F826" s="2"/>
    </row>
    <row r="827" spans="1:6" ht="15.75" customHeight="1">
      <c r="A827" s="2"/>
      <c r="B827" s="2"/>
      <c r="C827" s="2"/>
      <c r="D827" s="2"/>
      <c r="E827" s="2"/>
      <c r="F827" s="2"/>
    </row>
    <row r="828" spans="1:6" ht="15.75" customHeight="1">
      <c r="A828" s="2"/>
      <c r="B828" s="2"/>
      <c r="C828" s="2"/>
      <c r="D828" s="2"/>
      <c r="E828" s="2"/>
      <c r="F828" s="2"/>
    </row>
    <row r="829" spans="1:6" ht="15.75" customHeight="1">
      <c r="A829" s="2"/>
      <c r="B829" s="2"/>
      <c r="C829" s="2"/>
      <c r="D829" s="2"/>
      <c r="E829" s="2"/>
      <c r="F829" s="2"/>
    </row>
    <row r="830" spans="1:6" ht="15.75" customHeight="1">
      <c r="A830" s="2"/>
      <c r="B830" s="2"/>
      <c r="C830" s="2"/>
      <c r="D830" s="2"/>
      <c r="E830" s="2"/>
      <c r="F830" s="2"/>
    </row>
    <row r="831" spans="1:6" ht="15.75" customHeight="1">
      <c r="A831" s="2"/>
      <c r="B831" s="2"/>
      <c r="C831" s="2"/>
      <c r="D831" s="2"/>
      <c r="E831" s="2"/>
      <c r="F831" s="2"/>
    </row>
    <row r="832" spans="1:6" ht="15.75" customHeight="1">
      <c r="A832" s="2"/>
      <c r="B832" s="2"/>
      <c r="C832" s="2"/>
      <c r="D832" s="2"/>
      <c r="E832" s="2"/>
      <c r="F832" s="2"/>
    </row>
    <row r="833" spans="1:6" ht="15.75" customHeight="1">
      <c r="A833" s="2"/>
      <c r="B833" s="2"/>
      <c r="C833" s="2"/>
      <c r="D833" s="2"/>
      <c r="E833" s="2"/>
      <c r="F833" s="2"/>
    </row>
    <row r="834" spans="1:6" ht="15.75" customHeight="1">
      <c r="A834" s="2"/>
      <c r="B834" s="2"/>
      <c r="C834" s="2"/>
      <c r="D834" s="2"/>
      <c r="E834" s="2"/>
      <c r="F834" s="2"/>
    </row>
    <row r="835" spans="1:6" ht="15.75" customHeight="1">
      <c r="A835" s="2"/>
      <c r="B835" s="2"/>
      <c r="C835" s="2"/>
      <c r="D835" s="2"/>
      <c r="E835" s="2"/>
      <c r="F835" s="2"/>
    </row>
    <row r="836" spans="1:6" ht="15.75" customHeight="1">
      <c r="A836" s="2"/>
      <c r="B836" s="2"/>
      <c r="C836" s="2"/>
      <c r="D836" s="2"/>
      <c r="E836" s="2"/>
      <c r="F836" s="2"/>
    </row>
    <row r="837" spans="1:6" ht="15.75" customHeight="1">
      <c r="A837" s="2"/>
      <c r="B837" s="2"/>
      <c r="C837" s="2"/>
      <c r="D837" s="2"/>
      <c r="E837" s="2"/>
      <c r="F837" s="2"/>
    </row>
    <row r="838" spans="1:6" ht="15.75" customHeight="1">
      <c r="A838" s="2"/>
      <c r="B838" s="2"/>
      <c r="C838" s="2"/>
      <c r="D838" s="2"/>
      <c r="E838" s="2"/>
      <c r="F838" s="2"/>
    </row>
    <row r="839" spans="1:6" ht="15.75" customHeight="1">
      <c r="A839" s="2"/>
      <c r="B839" s="2"/>
      <c r="C839" s="2"/>
      <c r="D839" s="2"/>
      <c r="E839" s="2"/>
      <c r="F839" s="2"/>
    </row>
    <row r="840" spans="1:6" ht="15.75" customHeight="1">
      <c r="A840" s="2"/>
      <c r="B840" s="2"/>
      <c r="C840" s="2"/>
      <c r="D840" s="2"/>
      <c r="E840" s="2"/>
      <c r="F840" s="2"/>
    </row>
    <row r="841" spans="1:6" ht="15.75" customHeight="1">
      <c r="A841" s="2"/>
      <c r="B841" s="2"/>
      <c r="C841" s="2"/>
      <c r="D841" s="2"/>
      <c r="E841" s="2"/>
      <c r="F841" s="2"/>
    </row>
    <row r="842" spans="1:6" ht="15.75" customHeight="1">
      <c r="A842" s="2"/>
      <c r="B842" s="2"/>
      <c r="C842" s="2"/>
      <c r="D842" s="2"/>
      <c r="E842" s="2"/>
      <c r="F842" s="2"/>
    </row>
    <row r="843" spans="1:6" ht="15.75" customHeight="1">
      <c r="A843" s="2"/>
      <c r="B843" s="2"/>
      <c r="C843" s="2"/>
      <c r="D843" s="2"/>
      <c r="E843" s="2"/>
      <c r="F843" s="2"/>
    </row>
    <row r="844" spans="1:6" ht="15.75" customHeight="1">
      <c r="A844" s="2"/>
      <c r="B844" s="2"/>
      <c r="C844" s="2"/>
      <c r="D844" s="2"/>
      <c r="E844" s="2"/>
      <c r="F844" s="2"/>
    </row>
    <row r="845" spans="1:6" ht="15.75" customHeight="1">
      <c r="A845" s="2"/>
      <c r="B845" s="2"/>
      <c r="C845" s="2"/>
      <c r="D845" s="2"/>
      <c r="E845" s="2"/>
      <c r="F845" s="2"/>
    </row>
    <row r="846" spans="1:6" ht="15.75" customHeight="1">
      <c r="A846" s="2"/>
      <c r="B846" s="2"/>
      <c r="C846" s="2"/>
      <c r="D846" s="2"/>
      <c r="E846" s="2"/>
      <c r="F846" s="2"/>
    </row>
    <row r="847" spans="1:6" ht="15.75" customHeight="1">
      <c r="A847" s="2"/>
      <c r="B847" s="2"/>
      <c r="C847" s="2"/>
      <c r="D847" s="2"/>
      <c r="E847" s="2"/>
      <c r="F847" s="2"/>
    </row>
    <row r="848" spans="1:6" ht="15.75" customHeight="1">
      <c r="A848" s="2"/>
      <c r="B848" s="2"/>
      <c r="C848" s="2"/>
      <c r="D848" s="2"/>
      <c r="E848" s="2"/>
      <c r="F848" s="2"/>
    </row>
    <row r="849" spans="1:6" ht="15.75" customHeight="1">
      <c r="A849" s="2"/>
      <c r="B849" s="2"/>
      <c r="C849" s="2"/>
      <c r="D849" s="2"/>
      <c r="E849" s="2"/>
      <c r="F849" s="2"/>
    </row>
    <row r="850" spans="1:6" ht="15.75" customHeight="1">
      <c r="A850" s="2"/>
      <c r="B850" s="2"/>
      <c r="C850" s="2"/>
      <c r="D850" s="2"/>
      <c r="E850" s="2"/>
      <c r="F850" s="2"/>
    </row>
    <row r="851" spans="1:6" ht="15.75" customHeight="1">
      <c r="A851" s="2"/>
      <c r="B851" s="2"/>
      <c r="C851" s="2"/>
      <c r="D851" s="2"/>
      <c r="E851" s="2"/>
      <c r="F851" s="2"/>
    </row>
    <row r="852" spans="1:6" ht="15.75" customHeight="1">
      <c r="A852" s="2"/>
      <c r="B852" s="2"/>
      <c r="C852" s="2"/>
      <c r="D852" s="2"/>
      <c r="E852" s="2"/>
      <c r="F852" s="2"/>
    </row>
    <row r="853" spans="1:6" ht="15.75" customHeight="1">
      <c r="A853" s="2"/>
      <c r="B853" s="2"/>
      <c r="C853" s="2"/>
      <c r="D853" s="2"/>
      <c r="E853" s="2"/>
      <c r="F853" s="2"/>
    </row>
    <row r="854" spans="1:6" ht="15.75" customHeight="1">
      <c r="A854" s="2"/>
      <c r="B854" s="2"/>
      <c r="C854" s="2"/>
      <c r="D854" s="2"/>
      <c r="E854" s="2"/>
      <c r="F854" s="2"/>
    </row>
    <row r="855" spans="1:6" ht="15.75" customHeight="1">
      <c r="A855" s="2"/>
      <c r="B855" s="2"/>
      <c r="C855" s="2"/>
      <c r="D855" s="2"/>
      <c r="E855" s="2"/>
      <c r="F855" s="2"/>
    </row>
    <row r="856" spans="1:6" ht="15.75" customHeight="1">
      <c r="A856" s="2"/>
      <c r="B856" s="2"/>
      <c r="C856" s="2"/>
      <c r="D856" s="2"/>
      <c r="E856" s="2"/>
      <c r="F856" s="2"/>
    </row>
    <row r="857" spans="1:6" ht="15.75" customHeight="1">
      <c r="A857" s="2"/>
      <c r="B857" s="2"/>
      <c r="C857" s="2"/>
      <c r="D857" s="2"/>
      <c r="E857" s="2"/>
      <c r="F857" s="2"/>
    </row>
    <row r="858" spans="1:6" ht="15.75" customHeight="1">
      <c r="A858" s="2"/>
      <c r="B858" s="2"/>
      <c r="C858" s="2"/>
      <c r="D858" s="2"/>
      <c r="E858" s="2"/>
      <c r="F858" s="2"/>
    </row>
    <row r="859" spans="1:6" ht="15.75" customHeight="1">
      <c r="A859" s="2"/>
      <c r="B859" s="2"/>
      <c r="C859" s="2"/>
      <c r="D859" s="2"/>
      <c r="E859" s="2"/>
      <c r="F859" s="2"/>
    </row>
    <row r="860" spans="1:6" ht="15.75" customHeight="1">
      <c r="A860" s="2"/>
      <c r="B860" s="2"/>
      <c r="C860" s="2"/>
      <c r="D860" s="2"/>
      <c r="E860" s="2"/>
      <c r="F860" s="2"/>
    </row>
    <row r="861" spans="1:6" ht="15.75" customHeight="1">
      <c r="A861" s="2"/>
      <c r="B861" s="2"/>
      <c r="C861" s="2"/>
      <c r="D861" s="2"/>
      <c r="E861" s="2"/>
      <c r="F861" s="2"/>
    </row>
    <row r="862" spans="1:6" ht="15.75" customHeight="1">
      <c r="A862" s="2"/>
      <c r="B862" s="2"/>
      <c r="C862" s="2"/>
      <c r="D862" s="2"/>
      <c r="E862" s="2"/>
      <c r="F862" s="2"/>
    </row>
    <row r="863" spans="1:6" ht="15.75" customHeight="1">
      <c r="A863" s="2"/>
      <c r="B863" s="2"/>
      <c r="C863" s="2"/>
      <c r="D863" s="2"/>
      <c r="E863" s="2"/>
      <c r="F863" s="2"/>
    </row>
    <row r="864" spans="1:6" ht="15.75" customHeight="1">
      <c r="A864" s="2"/>
      <c r="B864" s="2"/>
      <c r="C864" s="2"/>
      <c r="D864" s="2"/>
      <c r="E864" s="2"/>
      <c r="F864" s="2"/>
    </row>
    <row r="865" spans="1:6" ht="15.75" customHeight="1">
      <c r="A865" s="2"/>
      <c r="B865" s="2"/>
      <c r="C865" s="2"/>
      <c r="D865" s="2"/>
      <c r="E865" s="2"/>
      <c r="F865" s="2"/>
    </row>
    <row r="866" spans="1:6" ht="15.75" customHeight="1">
      <c r="A866" s="2"/>
      <c r="B866" s="2"/>
      <c r="C866" s="2"/>
      <c r="D866" s="2"/>
      <c r="E866" s="2"/>
      <c r="F866" s="2"/>
    </row>
    <row r="867" spans="1:6" ht="15.75" customHeight="1">
      <c r="A867" s="2"/>
      <c r="B867" s="2"/>
      <c r="C867" s="2"/>
      <c r="D867" s="2"/>
      <c r="E867" s="2"/>
      <c r="F867" s="2"/>
    </row>
    <row r="868" spans="1:6" ht="15.75" customHeight="1">
      <c r="A868" s="2"/>
      <c r="B868" s="2"/>
      <c r="C868" s="2"/>
      <c r="D868" s="2"/>
      <c r="E868" s="2"/>
      <c r="F868" s="2"/>
    </row>
    <row r="869" spans="1:6" ht="15.75" customHeight="1">
      <c r="A869" s="2"/>
      <c r="B869" s="2"/>
      <c r="C869" s="2"/>
      <c r="D869" s="2"/>
      <c r="E869" s="2"/>
      <c r="F869" s="2"/>
    </row>
    <row r="870" spans="1:6" ht="15.75" customHeight="1">
      <c r="A870" s="2"/>
      <c r="B870" s="2"/>
      <c r="C870" s="2"/>
      <c r="D870" s="2"/>
      <c r="E870" s="2"/>
      <c r="F870" s="2"/>
    </row>
    <row r="871" spans="1:6" ht="15.75" customHeight="1">
      <c r="A871" s="2"/>
      <c r="B871" s="2"/>
      <c r="C871" s="2"/>
      <c r="D871" s="2"/>
      <c r="E871" s="2"/>
      <c r="F871" s="2"/>
    </row>
    <row r="872" spans="1:6" ht="15.75" customHeight="1">
      <c r="A872" s="2"/>
      <c r="B872" s="2"/>
      <c r="C872" s="2"/>
      <c r="D872" s="2"/>
      <c r="E872" s="2"/>
      <c r="F872" s="2"/>
    </row>
    <row r="873" spans="1:6" ht="15.75" customHeight="1">
      <c r="A873" s="2"/>
      <c r="B873" s="2"/>
      <c r="C873" s="2"/>
      <c r="D873" s="2"/>
      <c r="E873" s="2"/>
      <c r="F873" s="2"/>
    </row>
    <row r="874" spans="1:6" ht="15.75" customHeight="1">
      <c r="A874" s="2"/>
      <c r="B874" s="2"/>
      <c r="C874" s="2"/>
      <c r="D874" s="2"/>
      <c r="E874" s="2"/>
      <c r="F874" s="2"/>
    </row>
    <row r="875" spans="1:6" ht="15.75" customHeight="1">
      <c r="A875" s="2"/>
      <c r="B875" s="2"/>
      <c r="C875" s="2"/>
      <c r="D875" s="2"/>
      <c r="E875" s="2"/>
      <c r="F875" s="2"/>
    </row>
    <row r="876" spans="1:6" ht="15.75" customHeight="1">
      <c r="A876" s="2"/>
      <c r="B876" s="2"/>
      <c r="C876" s="2"/>
      <c r="D876" s="2"/>
      <c r="E876" s="2"/>
      <c r="F876" s="2"/>
    </row>
    <row r="877" spans="1:6" ht="15.75" customHeight="1">
      <c r="A877" s="2"/>
      <c r="B877" s="2"/>
      <c r="C877" s="2"/>
      <c r="D877" s="2"/>
      <c r="E877" s="2"/>
      <c r="F877" s="2"/>
    </row>
    <row r="878" spans="1:6" ht="15.75" customHeight="1">
      <c r="A878" s="2"/>
      <c r="B878" s="2"/>
      <c r="C878" s="2"/>
      <c r="D878" s="2"/>
      <c r="E878" s="2"/>
      <c r="F878" s="2"/>
    </row>
    <row r="879" spans="1:6" ht="15.75" customHeight="1">
      <c r="A879" s="2"/>
      <c r="B879" s="2"/>
      <c r="C879" s="2"/>
      <c r="D879" s="2"/>
      <c r="E879" s="2"/>
      <c r="F879" s="2"/>
    </row>
    <row r="880" spans="1:6" ht="15.75" customHeight="1">
      <c r="A880" s="2"/>
      <c r="B880" s="2"/>
      <c r="C880" s="2"/>
      <c r="D880" s="2"/>
      <c r="E880" s="2"/>
      <c r="F880" s="2"/>
    </row>
    <row r="881" spans="1:6" ht="15.75" customHeight="1">
      <c r="A881" s="2"/>
      <c r="B881" s="2"/>
      <c r="C881" s="2"/>
      <c r="D881" s="2"/>
      <c r="E881" s="2"/>
      <c r="F881" s="2"/>
    </row>
    <row r="882" spans="1:6" ht="15.75" customHeight="1">
      <c r="A882" s="2"/>
      <c r="B882" s="2"/>
      <c r="C882" s="2"/>
      <c r="D882" s="2"/>
      <c r="E882" s="2"/>
      <c r="F882" s="2"/>
    </row>
    <row r="883" spans="1:6" ht="15.75" customHeight="1">
      <c r="A883" s="2"/>
      <c r="B883" s="2"/>
      <c r="C883" s="2"/>
      <c r="D883" s="2"/>
      <c r="E883" s="2"/>
      <c r="F883" s="2"/>
    </row>
    <row r="884" spans="1:6" ht="15.75" customHeight="1">
      <c r="A884" s="2"/>
      <c r="B884" s="2"/>
      <c r="C884" s="2"/>
      <c r="D884" s="2"/>
      <c r="E884" s="2"/>
      <c r="F884" s="2"/>
    </row>
    <row r="885" spans="1:6" ht="15.75" customHeight="1">
      <c r="A885" s="2"/>
      <c r="B885" s="2"/>
      <c r="C885" s="2"/>
      <c r="D885" s="2"/>
      <c r="E885" s="2"/>
      <c r="F885" s="2"/>
    </row>
    <row r="886" spans="1:6" ht="15.75" customHeight="1">
      <c r="A886" s="2"/>
      <c r="B886" s="2"/>
      <c r="C886" s="2"/>
      <c r="D886" s="2"/>
      <c r="E886" s="2"/>
      <c r="F886" s="2"/>
    </row>
    <row r="887" spans="1:6" ht="15.75" customHeight="1">
      <c r="A887" s="2"/>
      <c r="B887" s="2"/>
      <c r="C887" s="2"/>
      <c r="D887" s="2"/>
      <c r="E887" s="2"/>
      <c r="F887" s="2"/>
    </row>
    <row r="888" spans="1:6" ht="15.75" customHeight="1">
      <c r="A888" s="2"/>
      <c r="B888" s="2"/>
      <c r="C888" s="2"/>
      <c r="D888" s="2"/>
      <c r="E888" s="2"/>
      <c r="F888" s="2"/>
    </row>
    <row r="889" spans="1:6" ht="15.75" customHeight="1">
      <c r="A889" s="2"/>
      <c r="B889" s="2"/>
      <c r="C889" s="2"/>
      <c r="D889" s="2"/>
      <c r="E889" s="2"/>
      <c r="F889" s="2"/>
    </row>
    <row r="890" spans="1:6" ht="15.75" customHeight="1">
      <c r="A890" s="2"/>
      <c r="B890" s="2"/>
      <c r="C890" s="2"/>
      <c r="D890" s="2"/>
      <c r="E890" s="2"/>
      <c r="F890" s="2"/>
    </row>
    <row r="891" spans="1:6" ht="15.75" customHeight="1">
      <c r="A891" s="2"/>
      <c r="B891" s="2"/>
      <c r="C891" s="2"/>
      <c r="D891" s="2"/>
      <c r="E891" s="2"/>
      <c r="F891" s="2"/>
    </row>
    <row r="892" spans="1:6" ht="15.75" customHeight="1">
      <c r="A892" s="2"/>
      <c r="B892" s="2"/>
      <c r="C892" s="2"/>
      <c r="D892" s="2"/>
      <c r="E892" s="2"/>
      <c r="F892" s="2"/>
    </row>
    <row r="893" spans="1:6" ht="15.75" customHeight="1">
      <c r="A893" s="2"/>
      <c r="B893" s="2"/>
      <c r="C893" s="2"/>
      <c r="D893" s="2"/>
      <c r="E893" s="2"/>
      <c r="F893" s="2"/>
    </row>
    <row r="894" spans="1:6" ht="15.75" customHeight="1">
      <c r="A894" s="2"/>
      <c r="B894" s="2"/>
      <c r="C894" s="2"/>
      <c r="D894" s="2"/>
      <c r="E894" s="2"/>
      <c r="F894" s="2"/>
    </row>
    <row r="895" spans="1:6" ht="15.75" customHeight="1">
      <c r="A895" s="2"/>
      <c r="B895" s="2"/>
      <c r="C895" s="2"/>
      <c r="D895" s="2"/>
      <c r="E895" s="2"/>
      <c r="F895" s="2"/>
    </row>
    <row r="896" spans="1:6" ht="15.75" customHeight="1">
      <c r="A896" s="2"/>
      <c r="B896" s="2"/>
      <c r="C896" s="2"/>
      <c r="D896" s="2"/>
      <c r="E896" s="2"/>
      <c r="F896" s="2"/>
    </row>
    <row r="897" spans="1:6" ht="15.75" customHeight="1">
      <c r="A897" s="2"/>
      <c r="B897" s="2"/>
      <c r="C897" s="2"/>
      <c r="D897" s="2"/>
      <c r="E897" s="2"/>
      <c r="F897" s="2"/>
    </row>
    <row r="898" spans="1:6" ht="15.75" customHeight="1">
      <c r="A898" s="2"/>
      <c r="B898" s="2"/>
      <c r="C898" s="2"/>
      <c r="D898" s="2"/>
      <c r="E898" s="2"/>
      <c r="F898" s="2"/>
    </row>
    <row r="899" spans="1:6" ht="15.75" customHeight="1">
      <c r="A899" s="2"/>
      <c r="B899" s="2"/>
      <c r="C899" s="2"/>
      <c r="D899" s="2"/>
      <c r="E899" s="2"/>
      <c r="F899" s="2"/>
    </row>
    <row r="900" spans="1:6" ht="15.75" customHeight="1">
      <c r="A900" s="2"/>
      <c r="B900" s="2"/>
      <c r="C900" s="2"/>
      <c r="D900" s="2"/>
      <c r="E900" s="2"/>
      <c r="F900" s="2"/>
    </row>
    <row r="901" spans="1:6" ht="15.75" customHeight="1">
      <c r="A901" s="2"/>
      <c r="B901" s="2"/>
      <c r="C901" s="2"/>
      <c r="D901" s="2"/>
      <c r="E901" s="2"/>
      <c r="F901" s="2"/>
    </row>
    <row r="902" spans="1:6" ht="15.75" customHeight="1">
      <c r="A902" s="2"/>
      <c r="B902" s="2"/>
      <c r="C902" s="2"/>
      <c r="D902" s="2"/>
      <c r="E902" s="2"/>
      <c r="F902" s="2"/>
    </row>
    <row r="903" spans="1:6" ht="15.75" customHeight="1">
      <c r="A903" s="2"/>
      <c r="B903" s="2"/>
      <c r="C903" s="2"/>
      <c r="D903" s="2"/>
      <c r="E903" s="2"/>
      <c r="F903" s="2"/>
    </row>
    <row r="904" spans="1:6" ht="15.75" customHeight="1">
      <c r="A904" s="2"/>
      <c r="B904" s="2"/>
      <c r="C904" s="2"/>
      <c r="D904" s="2"/>
      <c r="E904" s="2"/>
      <c r="F904" s="2"/>
    </row>
    <row r="905" spans="1:6" ht="15.75" customHeight="1">
      <c r="A905" s="2"/>
      <c r="B905" s="2"/>
      <c r="C905" s="2"/>
      <c r="D905" s="2"/>
      <c r="E905" s="2"/>
      <c r="F905" s="2"/>
    </row>
    <row r="906" spans="1:6" ht="15.75" customHeight="1">
      <c r="A906" s="2"/>
      <c r="B906" s="2"/>
      <c r="C906" s="2"/>
      <c r="D906" s="2"/>
      <c r="E906" s="2"/>
      <c r="F906" s="2"/>
    </row>
    <row r="907" spans="1:6" ht="15.75" customHeight="1">
      <c r="A907" s="2"/>
      <c r="B907" s="2"/>
      <c r="C907" s="2"/>
      <c r="D907" s="2"/>
      <c r="E907" s="2"/>
      <c r="F907" s="2"/>
    </row>
    <row r="908" spans="1:6" ht="15.75" customHeight="1">
      <c r="A908" s="2"/>
      <c r="B908" s="2"/>
      <c r="C908" s="2"/>
      <c r="D908" s="2"/>
      <c r="E908" s="2"/>
      <c r="F908" s="2"/>
    </row>
    <row r="909" spans="1:6" ht="15.75" customHeight="1">
      <c r="A909" s="2"/>
      <c r="B909" s="2"/>
      <c r="C909" s="2"/>
      <c r="D909" s="2"/>
      <c r="E909" s="2"/>
      <c r="F909" s="2"/>
    </row>
    <row r="910" spans="1:6" ht="15.75" customHeight="1">
      <c r="A910" s="2"/>
      <c r="B910" s="2"/>
      <c r="C910" s="2"/>
      <c r="D910" s="2"/>
      <c r="E910" s="2"/>
      <c r="F910" s="2"/>
    </row>
    <row r="911" spans="1:6" ht="15.75" customHeight="1">
      <c r="A911" s="2"/>
      <c r="B911" s="2"/>
      <c r="C911" s="2"/>
      <c r="D911" s="2"/>
      <c r="E911" s="2"/>
      <c r="F911" s="2"/>
    </row>
    <row r="912" spans="1:6" ht="15.75" customHeight="1">
      <c r="A912" s="2"/>
      <c r="B912" s="2"/>
      <c r="C912" s="2"/>
      <c r="D912" s="2"/>
      <c r="E912" s="2"/>
      <c r="F912" s="2"/>
    </row>
    <row r="913" spans="1:6" ht="15.75" customHeight="1">
      <c r="A913" s="2"/>
      <c r="B913" s="2"/>
      <c r="C913" s="2"/>
      <c r="D913" s="2"/>
      <c r="E913" s="2"/>
      <c r="F913" s="2"/>
    </row>
    <row r="914" spans="1:6" ht="15.75" customHeight="1">
      <c r="A914" s="2"/>
      <c r="B914" s="2"/>
      <c r="C914" s="2"/>
      <c r="D914" s="2"/>
      <c r="E914" s="2"/>
      <c r="F914" s="2"/>
    </row>
    <row r="915" spans="1:6" ht="15.75" customHeight="1">
      <c r="A915" s="2"/>
      <c r="B915" s="2"/>
      <c r="C915" s="2"/>
      <c r="D915" s="2"/>
      <c r="E915" s="2"/>
      <c r="F915" s="2"/>
    </row>
    <row r="916" spans="1:6" ht="15.75" customHeight="1">
      <c r="A916" s="2"/>
      <c r="B916" s="2"/>
      <c r="C916" s="2"/>
      <c r="D916" s="2"/>
      <c r="E916" s="2"/>
      <c r="F916" s="2"/>
    </row>
    <row r="917" spans="1:6" ht="15.75" customHeight="1">
      <c r="A917" s="2"/>
      <c r="B917" s="2"/>
      <c r="C917" s="2"/>
      <c r="D917" s="2"/>
      <c r="E917" s="2"/>
      <c r="F917" s="2"/>
    </row>
    <row r="918" spans="1:6" ht="15.75" customHeight="1">
      <c r="A918" s="2"/>
      <c r="B918" s="2"/>
      <c r="C918" s="2"/>
      <c r="D918" s="2"/>
      <c r="E918" s="2"/>
      <c r="F918" s="2"/>
    </row>
    <row r="919" spans="1:6" ht="15.75" customHeight="1">
      <c r="A919" s="2"/>
      <c r="B919" s="2"/>
      <c r="C919" s="2"/>
      <c r="D919" s="2"/>
      <c r="E919" s="2"/>
      <c r="F919" s="2"/>
    </row>
    <row r="920" spans="1:6" ht="15.75" customHeight="1">
      <c r="A920" s="2"/>
      <c r="B920" s="2"/>
      <c r="C920" s="2"/>
      <c r="D920" s="2"/>
      <c r="E920" s="2"/>
      <c r="F920" s="2"/>
    </row>
    <row r="921" spans="1:6" ht="15.75" customHeight="1">
      <c r="A921" s="2"/>
      <c r="B921" s="2"/>
      <c r="C921" s="2"/>
      <c r="D921" s="2"/>
      <c r="E921" s="2"/>
      <c r="F921" s="2"/>
    </row>
    <row r="922" spans="1:6" ht="15.75" customHeight="1">
      <c r="A922" s="2"/>
      <c r="B922" s="2"/>
      <c r="C922" s="2"/>
      <c r="D922" s="2"/>
      <c r="E922" s="2"/>
      <c r="F922" s="2"/>
    </row>
    <row r="923" spans="1:6" ht="15.75" customHeight="1">
      <c r="A923" s="2"/>
      <c r="B923" s="2"/>
      <c r="C923" s="2"/>
      <c r="D923" s="2"/>
      <c r="E923" s="2"/>
      <c r="F923" s="2"/>
    </row>
    <row r="924" spans="1:6" ht="15.75" customHeight="1">
      <c r="A924" s="2"/>
      <c r="B924" s="2"/>
      <c r="C924" s="2"/>
      <c r="D924" s="2"/>
      <c r="E924" s="2"/>
      <c r="F924" s="2"/>
    </row>
    <row r="925" spans="1:6" ht="15.75" customHeight="1">
      <c r="A925" s="2"/>
      <c r="B925" s="2"/>
      <c r="C925" s="2"/>
      <c r="D925" s="2"/>
      <c r="E925" s="2"/>
      <c r="F925" s="2"/>
    </row>
    <row r="926" spans="1:6" ht="15.75" customHeight="1">
      <c r="A926" s="2"/>
      <c r="B926" s="2"/>
      <c r="C926" s="2"/>
      <c r="D926" s="2"/>
      <c r="E926" s="2"/>
      <c r="F926" s="2"/>
    </row>
    <row r="927" spans="1:6" ht="15.75" customHeight="1">
      <c r="A927" s="2"/>
      <c r="B927" s="2"/>
      <c r="C927" s="2"/>
      <c r="D927" s="2"/>
      <c r="E927" s="2"/>
      <c r="F927" s="2"/>
    </row>
    <row r="928" spans="1:6" ht="15.75" customHeight="1">
      <c r="A928" s="2"/>
      <c r="B928" s="2"/>
      <c r="C928" s="2"/>
      <c r="D928" s="2"/>
      <c r="E928" s="2"/>
      <c r="F928" s="2"/>
    </row>
    <row r="929" spans="1:6" ht="15.75" customHeight="1">
      <c r="A929" s="2"/>
      <c r="B929" s="2"/>
      <c r="C929" s="2"/>
      <c r="D929" s="2"/>
      <c r="E929" s="2"/>
      <c r="F929" s="2"/>
    </row>
    <row r="930" spans="1:6" ht="15.75" customHeight="1">
      <c r="A930" s="2"/>
      <c r="B930" s="2"/>
      <c r="C930" s="2"/>
      <c r="D930" s="2"/>
      <c r="E930" s="2"/>
      <c r="F930" s="2"/>
    </row>
    <row r="931" spans="1:6" ht="15.75" customHeight="1">
      <c r="A931" s="2"/>
      <c r="B931" s="2"/>
      <c r="C931" s="2"/>
      <c r="D931" s="2"/>
      <c r="E931" s="2"/>
      <c r="F931" s="2"/>
    </row>
    <row r="932" spans="1:6" ht="15.75" customHeight="1">
      <c r="A932" s="2"/>
      <c r="B932" s="2"/>
      <c r="C932" s="2"/>
      <c r="D932" s="2"/>
      <c r="E932" s="2"/>
      <c r="F932" s="2"/>
    </row>
    <row r="933" spans="1:6" ht="15.75" customHeight="1">
      <c r="A933" s="2"/>
      <c r="B933" s="2"/>
      <c r="C933" s="2"/>
      <c r="D933" s="2"/>
      <c r="E933" s="2"/>
      <c r="F933" s="2"/>
    </row>
    <row r="934" spans="1:6" ht="15.75" customHeight="1">
      <c r="A934" s="2"/>
      <c r="B934" s="2"/>
      <c r="C934" s="2"/>
      <c r="D934" s="2"/>
      <c r="E934" s="2"/>
      <c r="F934" s="2"/>
    </row>
    <row r="935" spans="1:6" ht="15.75" customHeight="1">
      <c r="A935" s="2"/>
      <c r="B935" s="2"/>
      <c r="C935" s="2"/>
      <c r="D935" s="2"/>
      <c r="E935" s="2"/>
      <c r="F935" s="2"/>
    </row>
    <row r="936" spans="1:6" ht="15.75" customHeight="1">
      <c r="A936" s="2"/>
      <c r="B936" s="2"/>
      <c r="C936" s="2"/>
      <c r="D936" s="2"/>
      <c r="E936" s="2"/>
      <c r="F936" s="2"/>
    </row>
    <row r="937" spans="1:6" ht="15.75" customHeight="1">
      <c r="A937" s="2"/>
      <c r="B937" s="2"/>
      <c r="C937" s="2"/>
      <c r="D937" s="2"/>
      <c r="E937" s="2"/>
      <c r="F937" s="2"/>
    </row>
    <row r="938" spans="1:6" ht="15.75" customHeight="1">
      <c r="A938" s="2"/>
      <c r="B938" s="2"/>
      <c r="C938" s="2"/>
      <c r="D938" s="2"/>
      <c r="E938" s="2"/>
      <c r="F938" s="2"/>
    </row>
    <row r="939" spans="1:6" ht="15.75" customHeight="1">
      <c r="A939" s="2"/>
      <c r="B939" s="2"/>
      <c r="C939" s="2"/>
      <c r="D939" s="2"/>
      <c r="E939" s="2"/>
      <c r="F939" s="2"/>
    </row>
    <row r="940" spans="1:6" ht="15.75" customHeight="1">
      <c r="A940" s="2"/>
      <c r="B940" s="2"/>
      <c r="C940" s="2"/>
      <c r="D940" s="2"/>
      <c r="E940" s="2"/>
      <c r="F940" s="2"/>
    </row>
    <row r="941" spans="1:6" ht="15.75" customHeight="1">
      <c r="A941" s="2"/>
      <c r="B941" s="2"/>
      <c r="C941" s="2"/>
      <c r="D941" s="2"/>
      <c r="E941" s="2"/>
      <c r="F941" s="2"/>
    </row>
    <row r="942" spans="1:6" ht="15.75" customHeight="1">
      <c r="A942" s="2"/>
      <c r="B942" s="2"/>
      <c r="C942" s="2"/>
      <c r="D942" s="2"/>
      <c r="E942" s="2"/>
      <c r="F942" s="2"/>
    </row>
    <row r="943" spans="1:6" ht="15.75" customHeight="1">
      <c r="A943" s="2"/>
      <c r="B943" s="2"/>
      <c r="C943" s="2"/>
      <c r="D943" s="2"/>
      <c r="E943" s="2"/>
      <c r="F943" s="2"/>
    </row>
    <row r="944" spans="1:6" ht="15.75" customHeight="1">
      <c r="A944" s="2"/>
      <c r="B944" s="2"/>
      <c r="C944" s="2"/>
      <c r="D944" s="2"/>
      <c r="E944" s="2"/>
      <c r="F944" s="2"/>
    </row>
    <row r="945" spans="1:6" ht="15.75" customHeight="1">
      <c r="A945" s="2"/>
      <c r="B945" s="2"/>
      <c r="C945" s="2"/>
      <c r="D945" s="2"/>
      <c r="E945" s="2"/>
      <c r="F945" s="2"/>
    </row>
    <row r="946" spans="1:6" ht="15.75" customHeight="1">
      <c r="A946" s="2"/>
      <c r="B946" s="2"/>
      <c r="C946" s="2"/>
      <c r="D946" s="2"/>
      <c r="E946" s="2"/>
      <c r="F946" s="2"/>
    </row>
    <row r="947" spans="1:6" ht="15.75" customHeight="1">
      <c r="A947" s="2"/>
      <c r="B947" s="2"/>
      <c r="C947" s="2"/>
      <c r="D947" s="2"/>
      <c r="E947" s="2"/>
      <c r="F947" s="2"/>
    </row>
    <row r="948" spans="1:6" ht="15.75" customHeight="1">
      <c r="A948" s="2"/>
      <c r="B948" s="2"/>
      <c r="C948" s="2"/>
      <c r="D948" s="2"/>
      <c r="E948" s="2"/>
      <c r="F948" s="2"/>
    </row>
    <row r="949" spans="1:6" ht="15.75" customHeight="1">
      <c r="A949" s="2"/>
      <c r="B949" s="2"/>
      <c r="C949" s="2"/>
      <c r="D949" s="2"/>
      <c r="E949" s="2"/>
      <c r="F949" s="2"/>
    </row>
    <row r="950" spans="1:6" ht="15.75" customHeight="1">
      <c r="A950" s="2"/>
      <c r="B950" s="2"/>
      <c r="C950" s="2"/>
      <c r="D950" s="2"/>
      <c r="E950" s="2"/>
      <c r="F950" s="2"/>
    </row>
    <row r="951" spans="1:6" ht="15.75" customHeight="1">
      <c r="A951" s="2"/>
      <c r="B951" s="2"/>
      <c r="C951" s="2"/>
      <c r="D951" s="2"/>
      <c r="E951" s="2"/>
      <c r="F951" s="2"/>
    </row>
    <row r="952" spans="1:6" ht="15.75" customHeight="1">
      <c r="A952" s="2"/>
      <c r="B952" s="2"/>
      <c r="C952" s="2"/>
      <c r="D952" s="2"/>
      <c r="E952" s="2"/>
      <c r="F952" s="2"/>
    </row>
    <row r="953" spans="1:6" ht="15.75" customHeight="1">
      <c r="A953" s="2"/>
      <c r="B953" s="2"/>
      <c r="C953" s="2"/>
      <c r="D953" s="2"/>
      <c r="E953" s="2"/>
      <c r="F953" s="2"/>
    </row>
    <row r="954" spans="1:6" ht="15.75" customHeight="1">
      <c r="A954" s="2"/>
      <c r="B954" s="2"/>
      <c r="C954" s="2"/>
      <c r="D954" s="2"/>
      <c r="E954" s="2"/>
      <c r="F954" s="2"/>
    </row>
    <row r="955" spans="1:6" ht="15.75" customHeight="1">
      <c r="A955" s="2"/>
      <c r="B955" s="2"/>
      <c r="C955" s="2"/>
      <c r="D955" s="2"/>
      <c r="E955" s="2"/>
      <c r="F955" s="2"/>
    </row>
    <row r="956" spans="1:6" ht="15.75" customHeight="1">
      <c r="A956" s="2"/>
      <c r="B956" s="2"/>
      <c r="C956" s="2"/>
      <c r="D956" s="2"/>
      <c r="E956" s="2"/>
      <c r="F956" s="2"/>
    </row>
    <row r="957" spans="1:6" ht="15.75" customHeight="1">
      <c r="A957" s="2"/>
      <c r="B957" s="2"/>
      <c r="C957" s="2"/>
      <c r="D957" s="2"/>
      <c r="E957" s="2"/>
      <c r="F957" s="2"/>
    </row>
    <row r="958" spans="1:6" ht="15.75" customHeight="1">
      <c r="A958" s="2"/>
      <c r="B958" s="2"/>
      <c r="C958" s="2"/>
      <c r="D958" s="2"/>
      <c r="E958" s="2"/>
      <c r="F958" s="2"/>
    </row>
    <row r="959" spans="1:6" ht="15.75" customHeight="1">
      <c r="A959" s="2"/>
      <c r="B959" s="2"/>
      <c r="C959" s="2"/>
      <c r="D959" s="2"/>
      <c r="E959" s="2"/>
      <c r="F959" s="2"/>
    </row>
    <row r="960" spans="1:6" ht="15.75" customHeight="1">
      <c r="A960" s="2"/>
      <c r="B960" s="2"/>
      <c r="C960" s="2"/>
      <c r="D960" s="2"/>
      <c r="E960" s="2"/>
      <c r="F960" s="2"/>
    </row>
    <row r="961" spans="1:6" ht="15.75" customHeight="1">
      <c r="A961" s="2"/>
      <c r="B961" s="2"/>
      <c r="C961" s="2"/>
      <c r="D961" s="2"/>
      <c r="E961" s="2"/>
      <c r="F961" s="2"/>
    </row>
    <row r="962" spans="1:6" ht="15.75" customHeight="1">
      <c r="A962" s="2"/>
      <c r="B962" s="2"/>
      <c r="C962" s="2"/>
      <c r="D962" s="2"/>
      <c r="E962" s="2"/>
      <c r="F962" s="2"/>
    </row>
    <row r="963" spans="1:6" ht="15.75" customHeight="1">
      <c r="A963" s="2"/>
      <c r="B963" s="2"/>
      <c r="C963" s="2"/>
      <c r="D963" s="2"/>
      <c r="E963" s="2"/>
      <c r="F963" s="2"/>
    </row>
    <row r="964" spans="1:6" ht="15.75" customHeight="1">
      <c r="A964" s="2"/>
      <c r="B964" s="2"/>
      <c r="C964" s="2"/>
      <c r="D964" s="2"/>
      <c r="E964" s="2"/>
      <c r="F964" s="2"/>
    </row>
    <row r="965" spans="1:6" ht="15.75" customHeight="1">
      <c r="A965" s="2"/>
      <c r="B965" s="2"/>
      <c r="C965" s="2"/>
      <c r="D965" s="2"/>
      <c r="E965" s="2"/>
      <c r="F965" s="2"/>
    </row>
    <row r="966" spans="1:6" ht="15.75" customHeight="1">
      <c r="A966" s="2"/>
      <c r="B966" s="2"/>
      <c r="C966" s="2"/>
      <c r="D966" s="2"/>
      <c r="E966" s="2"/>
      <c r="F966" s="2"/>
    </row>
    <row r="967" spans="1:6" ht="15.75" customHeight="1">
      <c r="A967" s="2"/>
      <c r="B967" s="2"/>
      <c r="C967" s="2"/>
      <c r="D967" s="2"/>
      <c r="E967" s="2"/>
      <c r="F967" s="2"/>
    </row>
    <row r="968" spans="1:6" ht="15.75" customHeight="1">
      <c r="A968" s="2"/>
      <c r="B968" s="2"/>
      <c r="C968" s="2"/>
      <c r="D968" s="2"/>
      <c r="E968" s="2"/>
      <c r="F968" s="2"/>
    </row>
    <row r="969" spans="1:6" ht="15.75" customHeight="1">
      <c r="A969" s="2"/>
      <c r="B969" s="2"/>
      <c r="C969" s="2"/>
      <c r="D969" s="2"/>
      <c r="E969" s="2"/>
      <c r="F969" s="2"/>
    </row>
    <row r="970" spans="1:6" ht="15.75" customHeight="1">
      <c r="A970" s="2"/>
      <c r="B970" s="2"/>
      <c r="C970" s="2"/>
      <c r="D970" s="2"/>
      <c r="E970" s="2"/>
      <c r="F970" s="2"/>
    </row>
    <row r="971" spans="1:6" ht="15.75" customHeight="1">
      <c r="A971" s="2"/>
      <c r="B971" s="2"/>
      <c r="C971" s="2"/>
      <c r="D971" s="2"/>
      <c r="E971" s="2"/>
      <c r="F971" s="2"/>
    </row>
    <row r="972" spans="1:6" ht="15.75" customHeight="1">
      <c r="A972" s="2"/>
      <c r="B972" s="2"/>
      <c r="C972" s="2"/>
      <c r="D972" s="2"/>
      <c r="E972" s="2"/>
      <c r="F972" s="2"/>
    </row>
    <row r="973" spans="1:6" ht="15.75" customHeight="1">
      <c r="A973" s="2"/>
      <c r="B973" s="2"/>
      <c r="C973" s="2"/>
      <c r="D973" s="2"/>
      <c r="E973" s="2"/>
      <c r="F973" s="2"/>
    </row>
    <row r="974" spans="1:6" ht="15.75" customHeight="1">
      <c r="A974" s="2"/>
      <c r="B974" s="2"/>
      <c r="C974" s="2"/>
      <c r="D974" s="2"/>
      <c r="E974" s="2"/>
      <c r="F974" s="2"/>
    </row>
    <row r="975" spans="1:6" ht="15.75" customHeight="1">
      <c r="A975" s="2"/>
      <c r="B975" s="2"/>
      <c r="C975" s="2"/>
      <c r="D975" s="2"/>
      <c r="E975" s="2"/>
      <c r="F975" s="2"/>
    </row>
    <row r="976" spans="1:6" ht="15.75" customHeight="1">
      <c r="A976" s="2"/>
      <c r="B976" s="2"/>
      <c r="C976" s="2"/>
      <c r="D976" s="2"/>
      <c r="E976" s="2"/>
      <c r="F976" s="2"/>
    </row>
    <row r="977" spans="1:6" ht="15.75" customHeight="1">
      <c r="A977" s="2"/>
      <c r="B977" s="2"/>
      <c r="C977" s="2"/>
      <c r="D977" s="2"/>
      <c r="E977" s="2"/>
      <c r="F977" s="2"/>
    </row>
    <row r="978" spans="1:6" ht="15.75" customHeight="1">
      <c r="A978" s="2"/>
      <c r="B978" s="2"/>
      <c r="C978" s="2"/>
      <c r="D978" s="2"/>
      <c r="E978" s="2"/>
      <c r="F978" s="2"/>
    </row>
    <row r="979" spans="1:6" ht="15.75" customHeight="1">
      <c r="A979" s="2"/>
      <c r="B979" s="2"/>
      <c r="C979" s="2"/>
      <c r="D979" s="2"/>
      <c r="E979" s="2"/>
      <c r="F979" s="2"/>
    </row>
    <row r="980" spans="1:6" ht="15.75" customHeight="1">
      <c r="A980" s="2"/>
      <c r="B980" s="2"/>
      <c r="C980" s="2"/>
      <c r="D980" s="2"/>
      <c r="E980" s="2"/>
      <c r="F980" s="2"/>
    </row>
    <row r="981" spans="1:6" ht="15.75" customHeight="1">
      <c r="A981" s="2"/>
      <c r="B981" s="2"/>
      <c r="C981" s="2"/>
      <c r="D981" s="2"/>
      <c r="E981" s="2"/>
      <c r="F981" s="2"/>
    </row>
    <row r="982" spans="1:6" ht="15.75" customHeight="1">
      <c r="A982" s="2"/>
      <c r="B982" s="2"/>
      <c r="C982" s="2"/>
      <c r="D982" s="2"/>
      <c r="E982" s="2"/>
      <c r="F982" s="2"/>
    </row>
    <row r="983" spans="1:6" ht="15.75" customHeight="1">
      <c r="A983" s="2"/>
      <c r="B983" s="2"/>
      <c r="C983" s="2"/>
      <c r="D983" s="2"/>
      <c r="E983" s="2"/>
      <c r="F983" s="2"/>
    </row>
    <row r="984" spans="1:6" ht="15.75" customHeight="1">
      <c r="A984" s="2"/>
      <c r="B984" s="2"/>
      <c r="C984" s="2"/>
      <c r="D984" s="2"/>
      <c r="E984" s="2"/>
      <c r="F984" s="2"/>
    </row>
    <row r="985" spans="1:6" ht="15.75" customHeight="1">
      <c r="A985" s="2"/>
      <c r="B985" s="2"/>
      <c r="C985" s="2"/>
      <c r="D985" s="2"/>
      <c r="E985" s="2"/>
      <c r="F985" s="2"/>
    </row>
    <row r="986" spans="1:6" ht="15.75" customHeight="1">
      <c r="A986" s="2"/>
      <c r="B986" s="2"/>
      <c r="C986" s="2"/>
      <c r="D986" s="2"/>
      <c r="E986" s="2"/>
      <c r="F986" s="2"/>
    </row>
    <row r="987" spans="1:6" ht="15.75" customHeight="1">
      <c r="A987" s="2"/>
      <c r="B987" s="2"/>
      <c r="C987" s="2"/>
      <c r="D987" s="2"/>
      <c r="E987" s="2"/>
      <c r="F987" s="2"/>
    </row>
    <row r="988" spans="1:6" ht="15.75" customHeight="1">
      <c r="A988" s="2"/>
      <c r="B988" s="2"/>
      <c r="C988" s="2"/>
      <c r="D988" s="2"/>
      <c r="E988" s="2"/>
      <c r="F988" s="2"/>
    </row>
    <row r="989" spans="1:6" ht="15.75" customHeight="1">
      <c r="A989" s="2"/>
      <c r="B989" s="2"/>
      <c r="C989" s="2"/>
      <c r="D989" s="2"/>
      <c r="E989" s="2"/>
      <c r="F989" s="2"/>
    </row>
    <row r="990" spans="1:6" ht="15.75" customHeight="1">
      <c r="A990" s="2"/>
      <c r="B990" s="2"/>
      <c r="C990" s="2"/>
      <c r="D990" s="2"/>
      <c r="E990" s="2"/>
      <c r="F990" s="2"/>
    </row>
    <row r="991" spans="1:6" ht="15.75" customHeight="1">
      <c r="A991" s="2"/>
      <c r="B991" s="2"/>
      <c r="C991" s="2"/>
      <c r="D991" s="2"/>
      <c r="E991" s="2"/>
      <c r="F991" s="2"/>
    </row>
    <row r="992" spans="1:6" ht="15.75" customHeight="1">
      <c r="A992" s="2"/>
      <c r="B992" s="2"/>
      <c r="C992" s="2"/>
      <c r="D992" s="2"/>
      <c r="E992" s="2"/>
      <c r="F992" s="2"/>
    </row>
    <row r="993" spans="1:6" ht="15.75" customHeight="1">
      <c r="A993" s="2"/>
      <c r="B993" s="2"/>
      <c r="C993" s="2"/>
      <c r="D993" s="2"/>
      <c r="E993" s="2"/>
      <c r="F993" s="2"/>
    </row>
    <row r="994" spans="1:6" ht="15.75" customHeight="1">
      <c r="A994" s="2"/>
      <c r="B994" s="2"/>
      <c r="C994" s="2"/>
      <c r="D994" s="2"/>
      <c r="E994" s="2"/>
      <c r="F994" s="2"/>
    </row>
    <row r="995" spans="1:6" ht="15.75" customHeight="1">
      <c r="A995" s="2"/>
      <c r="B995" s="2"/>
      <c r="C995" s="2"/>
      <c r="D995" s="2"/>
      <c r="E995" s="2"/>
      <c r="F995" s="2"/>
    </row>
    <row r="996" spans="1:6" ht="15.75" customHeight="1">
      <c r="A996" s="2"/>
      <c r="B996" s="2"/>
      <c r="C996" s="2"/>
      <c r="D996" s="2"/>
      <c r="E996" s="2"/>
      <c r="F996" s="2"/>
    </row>
    <row r="997" spans="1:6" ht="15.75" customHeight="1">
      <c r="A997" s="2"/>
      <c r="B997" s="2"/>
      <c r="C997" s="2"/>
      <c r="D997" s="2"/>
      <c r="E997" s="2"/>
      <c r="F997" s="2"/>
    </row>
    <row r="998" spans="1:6" ht="15.75" customHeight="1">
      <c r="A998" s="2"/>
      <c r="B998" s="2"/>
      <c r="C998" s="2"/>
      <c r="D998" s="2"/>
      <c r="E998" s="2"/>
      <c r="F998" s="2"/>
    </row>
    <row r="999" spans="1:6" ht="15.75" customHeight="1">
      <c r="A999" s="2"/>
      <c r="B999" s="2"/>
      <c r="C999" s="2"/>
      <c r="D999" s="2"/>
      <c r="E999" s="2"/>
      <c r="F999" s="2"/>
    </row>
    <row r="1000" spans="1:6" ht="15.75" customHeight="1">
      <c r="A1000" s="2"/>
      <c r="B1000" s="2"/>
      <c r="C1000" s="2"/>
      <c r="D1000" s="2"/>
      <c r="E1000" s="2"/>
      <c r="F1000" s="2"/>
    </row>
    <row r="1001" spans="1:6" ht="15.75" customHeight="1">
      <c r="A1001" s="2"/>
      <c r="B1001" s="2"/>
      <c r="C1001" s="2"/>
      <c r="D1001" s="2"/>
      <c r="E1001" s="2"/>
      <c r="F1001" s="2"/>
    </row>
    <row r="1002" spans="1:6" ht="15.75" customHeight="1">
      <c r="A1002" s="2"/>
      <c r="B1002" s="2"/>
      <c r="C1002" s="2"/>
      <c r="D1002" s="2"/>
      <c r="E1002" s="2"/>
      <c r="F1002" s="2"/>
    </row>
    <row r="1003" spans="1:6" ht="15.75" customHeight="1">
      <c r="A1003" s="2"/>
      <c r="B1003" s="2"/>
      <c r="C1003" s="2"/>
      <c r="D1003" s="2"/>
      <c r="E1003" s="2"/>
      <c r="F1003" s="2"/>
    </row>
    <row r="1004" spans="1:6" ht="15.75" customHeight="1">
      <c r="A1004" s="2"/>
      <c r="B1004" s="2"/>
      <c r="C1004" s="2"/>
      <c r="D1004" s="2"/>
      <c r="E1004" s="2"/>
      <c r="F1004" s="2"/>
    </row>
    <row r="1005" spans="1:6" ht="15.75" customHeight="1">
      <c r="A1005" s="2"/>
      <c r="B1005" s="2"/>
      <c r="C1005" s="2"/>
      <c r="D1005" s="2"/>
      <c r="E1005" s="2"/>
      <c r="F1005" s="2"/>
    </row>
    <row r="1006" spans="1:6" ht="15.75" customHeight="1">
      <c r="A1006" s="2"/>
      <c r="B1006" s="2"/>
      <c r="C1006" s="2"/>
      <c r="D1006" s="2"/>
      <c r="E1006" s="2"/>
      <c r="F1006" s="2"/>
    </row>
    <row r="1007" spans="1:6" ht="15.75" customHeight="1">
      <c r="A1007" s="2"/>
      <c r="B1007" s="2"/>
      <c r="C1007" s="2"/>
      <c r="D1007" s="2"/>
      <c r="E1007" s="2"/>
      <c r="F1007" s="2"/>
    </row>
    <row r="1008" spans="1:6" ht="15.75" customHeight="1">
      <c r="A1008" s="2"/>
      <c r="B1008" s="2"/>
      <c r="C1008" s="2"/>
      <c r="D1008" s="2"/>
      <c r="E1008" s="2"/>
      <c r="F1008" s="2"/>
    </row>
    <row r="1009" spans="1:6" ht="15.75" customHeight="1">
      <c r="A1009" s="2"/>
      <c r="B1009" s="2"/>
      <c r="C1009" s="2"/>
      <c r="D1009" s="2"/>
      <c r="E1009" s="2"/>
      <c r="F1009" s="2"/>
    </row>
    <row r="1010" spans="1:6" ht="15.75" customHeight="1">
      <c r="A1010" s="2"/>
      <c r="B1010" s="2"/>
      <c r="C1010" s="2"/>
      <c r="D1010" s="2"/>
      <c r="E1010" s="2"/>
      <c r="F1010" s="2"/>
    </row>
    <row r="1011" spans="1:6" ht="15.75" customHeight="1">
      <c r="A1011" s="2"/>
      <c r="B1011" s="2"/>
      <c r="C1011" s="2"/>
      <c r="D1011" s="2"/>
      <c r="E1011" s="2"/>
      <c r="F1011" s="2"/>
    </row>
    <row r="1012" spans="1:6" ht="15.75" customHeight="1">
      <c r="A1012" s="2"/>
      <c r="B1012" s="2"/>
      <c r="C1012" s="2"/>
      <c r="D1012" s="2"/>
      <c r="E1012" s="2"/>
      <c r="F1012" s="2"/>
    </row>
    <row r="1013" spans="1:6" ht="15.75" customHeight="1">
      <c r="A1013" s="2"/>
      <c r="B1013" s="2"/>
      <c r="C1013" s="2"/>
      <c r="D1013" s="2"/>
      <c r="E1013" s="2"/>
      <c r="F1013" s="2"/>
    </row>
    <row r="1014" spans="1:6" ht="15.75" customHeight="1">
      <c r="A1014" s="2"/>
      <c r="B1014" s="2"/>
      <c r="C1014" s="2"/>
      <c r="D1014" s="2"/>
      <c r="E1014" s="2"/>
      <c r="F1014" s="2"/>
    </row>
    <row r="1015" spans="1:6" ht="15.75" customHeight="1">
      <c r="A1015" s="2"/>
      <c r="B1015" s="2"/>
      <c r="C1015" s="2"/>
      <c r="D1015" s="2"/>
      <c r="E1015" s="2"/>
      <c r="F1015" s="2"/>
    </row>
    <row r="1016" spans="1:6" ht="15.75" customHeight="1">
      <c r="A1016" s="2"/>
      <c r="B1016" s="2"/>
      <c r="C1016" s="2"/>
      <c r="D1016" s="2"/>
      <c r="E1016" s="2"/>
      <c r="F1016" s="2"/>
    </row>
    <row r="1017" spans="1:6" ht="15.75" customHeight="1">
      <c r="A1017" s="2"/>
      <c r="B1017" s="2"/>
      <c r="C1017" s="2"/>
      <c r="D1017" s="2"/>
      <c r="E1017" s="2"/>
      <c r="F1017" s="2"/>
    </row>
    <row r="1018" spans="1:6" ht="15.75" customHeight="1">
      <c r="A1018" s="2"/>
      <c r="B1018" s="2"/>
      <c r="C1018" s="2"/>
      <c r="D1018" s="2"/>
      <c r="E1018" s="2"/>
      <c r="F1018" s="2"/>
    </row>
    <row r="1019" spans="1:6" ht="15.75" customHeight="1">
      <c r="A1019" s="2"/>
      <c r="B1019" s="2"/>
      <c r="C1019" s="2"/>
      <c r="D1019" s="2"/>
      <c r="E1019" s="2"/>
      <c r="F1019" s="2"/>
    </row>
    <row r="1020" spans="1:6" ht="15.75" customHeight="1">
      <c r="A1020" s="2"/>
      <c r="B1020" s="2"/>
      <c r="C1020" s="2"/>
      <c r="D1020" s="2"/>
      <c r="E1020" s="2"/>
      <c r="F1020" s="2"/>
    </row>
    <row r="1021" spans="1:6" ht="15.75" customHeight="1">
      <c r="A1021" s="2"/>
      <c r="B1021" s="2"/>
      <c r="C1021" s="2"/>
      <c r="D1021" s="2"/>
      <c r="E1021" s="2"/>
      <c r="F1021" s="2"/>
    </row>
    <row r="1022" spans="1:6" ht="15.75" customHeight="1">
      <c r="A1022" s="2"/>
      <c r="B1022" s="2"/>
      <c r="C1022" s="2"/>
      <c r="D1022" s="2"/>
      <c r="E1022" s="2"/>
      <c r="F1022" s="2"/>
    </row>
    <row r="1023" spans="1:6" ht="15.75" customHeight="1">
      <c r="A1023" s="2"/>
      <c r="B1023" s="2"/>
      <c r="C1023" s="2"/>
      <c r="D1023" s="2"/>
      <c r="E1023" s="2"/>
      <c r="F1023" s="2"/>
    </row>
    <row r="1024" spans="1:6" ht="15.75" customHeight="1">
      <c r="A1024" s="2"/>
      <c r="B1024" s="2"/>
      <c r="C1024" s="2"/>
      <c r="D1024" s="2"/>
      <c r="E1024" s="2"/>
      <c r="F1024" s="2"/>
    </row>
    <row r="1025" spans="1:6" ht="15.75" customHeight="1">
      <c r="A1025" s="2"/>
      <c r="B1025" s="2"/>
      <c r="C1025" s="2"/>
      <c r="D1025" s="2"/>
      <c r="E1025" s="2"/>
      <c r="F1025" s="2"/>
    </row>
    <row r="1026" spans="1:6" ht="15.75" customHeight="1">
      <c r="A1026" s="2"/>
      <c r="B1026" s="2"/>
      <c r="C1026" s="2"/>
      <c r="D1026" s="2"/>
      <c r="E1026" s="2"/>
      <c r="F1026" s="2"/>
    </row>
    <row r="1027" spans="1:6" ht="15.75" customHeight="1">
      <c r="A1027" s="2"/>
      <c r="B1027" s="2"/>
      <c r="C1027" s="2"/>
      <c r="D1027" s="2"/>
      <c r="E1027" s="2"/>
      <c r="F1027" s="2"/>
    </row>
    <row r="1028" spans="1:6" ht="15.75" customHeight="1">
      <c r="A1028" s="2"/>
      <c r="B1028" s="2"/>
      <c r="C1028" s="2"/>
      <c r="D1028" s="2"/>
      <c r="E1028" s="2"/>
      <c r="F1028" s="2"/>
    </row>
    <row r="1029" spans="1:6" ht="15.75" customHeight="1">
      <c r="A1029" s="2"/>
      <c r="B1029" s="2"/>
      <c r="C1029" s="2"/>
      <c r="D1029" s="2"/>
      <c r="E1029" s="2"/>
      <c r="F1029" s="2"/>
    </row>
    <row r="1030" spans="1:6" ht="15.75" customHeight="1">
      <c r="A1030" s="2"/>
      <c r="B1030" s="2"/>
      <c r="C1030" s="2"/>
      <c r="D1030" s="2"/>
      <c r="E1030" s="2"/>
      <c r="F1030" s="2"/>
    </row>
    <row r="1031" spans="1:6" ht="15.75" customHeight="1">
      <c r="A1031" s="2"/>
      <c r="B1031" s="2"/>
      <c r="C1031" s="2"/>
      <c r="D1031" s="2"/>
      <c r="E1031" s="2"/>
      <c r="F1031" s="2"/>
    </row>
    <row r="1032" spans="1:6" ht="15.75" customHeight="1">
      <c r="A1032" s="2"/>
      <c r="B1032" s="2"/>
      <c r="C1032" s="2"/>
      <c r="D1032" s="2"/>
      <c r="E1032" s="2"/>
      <c r="F1032" s="2"/>
    </row>
    <row r="1033" spans="1:6" ht="15.75" customHeight="1">
      <c r="A1033" s="2"/>
      <c r="B1033" s="2"/>
      <c r="C1033" s="2"/>
      <c r="D1033" s="2"/>
      <c r="E1033" s="2"/>
      <c r="F1033" s="2"/>
    </row>
    <row r="1034" spans="1:6" ht="15.75" customHeight="1">
      <c r="A1034" s="2"/>
      <c r="B1034" s="2"/>
      <c r="C1034" s="2"/>
      <c r="D1034" s="2"/>
      <c r="E1034" s="2"/>
      <c r="F1034" s="2"/>
    </row>
    <row r="1035" spans="1:6" ht="15.75" customHeight="1">
      <c r="A1035" s="2"/>
      <c r="B1035" s="2"/>
      <c r="C1035" s="2"/>
      <c r="D1035" s="2"/>
      <c r="E1035" s="2"/>
      <c r="F1035" s="2"/>
    </row>
    <row r="1036" spans="1:6" ht="15.75" customHeight="1">
      <c r="A1036" s="2"/>
      <c r="B1036" s="2"/>
      <c r="C1036" s="2"/>
      <c r="D1036" s="2"/>
      <c r="E1036" s="2"/>
      <c r="F1036" s="2"/>
    </row>
    <row r="1037" spans="1:6" ht="15.75" customHeight="1">
      <c r="A1037" s="2"/>
      <c r="B1037" s="2"/>
      <c r="C1037" s="2"/>
      <c r="D1037" s="2"/>
      <c r="E1037" s="2"/>
      <c r="F1037" s="2"/>
    </row>
    <row r="1038" spans="1:6" ht="15.75" customHeight="1">
      <c r="A1038" s="2"/>
      <c r="B1038" s="2"/>
      <c r="C1038" s="2"/>
      <c r="D1038" s="2"/>
      <c r="E1038" s="2"/>
      <c r="F1038" s="2"/>
    </row>
    <row r="1039" spans="1:6" ht="15.75" customHeight="1">
      <c r="A1039" s="2"/>
      <c r="B1039" s="2"/>
      <c r="C1039" s="2"/>
      <c r="D1039" s="2"/>
      <c r="E1039" s="2"/>
      <c r="F1039" s="2"/>
    </row>
    <row r="1040" spans="1:6" ht="15.75" customHeight="1">
      <c r="A1040" s="2"/>
      <c r="B1040" s="2"/>
      <c r="C1040" s="2"/>
      <c r="D1040" s="2"/>
      <c r="E1040" s="2"/>
      <c r="F1040" s="2"/>
    </row>
    <row r="1041" spans="1:6" ht="15.75" customHeight="1">
      <c r="A1041" s="2"/>
      <c r="B1041" s="2"/>
      <c r="C1041" s="2"/>
      <c r="D1041" s="2"/>
      <c r="E1041" s="2"/>
      <c r="F1041" s="2"/>
    </row>
    <row r="1042" spans="1:6" ht="15.75" customHeight="1">
      <c r="A1042" s="2"/>
      <c r="B1042" s="2"/>
      <c r="C1042" s="2"/>
      <c r="D1042" s="2"/>
      <c r="E1042" s="2"/>
      <c r="F1042" s="2"/>
    </row>
    <row r="1043" spans="1:6" ht="15.75" customHeight="1">
      <c r="A1043" s="2"/>
      <c r="B1043" s="2"/>
      <c r="C1043" s="2"/>
      <c r="D1043" s="2"/>
      <c r="E1043" s="2"/>
      <c r="F1043" s="2"/>
    </row>
    <row r="1044" spans="1:6" ht="15.75" customHeight="1">
      <c r="A1044" s="2"/>
      <c r="B1044" s="2"/>
      <c r="C1044" s="2"/>
      <c r="D1044" s="2"/>
      <c r="E1044" s="2"/>
      <c r="F1044" s="2"/>
    </row>
    <row r="1045" spans="1:6" ht="15.75" customHeight="1">
      <c r="A1045" s="2"/>
      <c r="B1045" s="2"/>
      <c r="C1045" s="2"/>
      <c r="D1045" s="2"/>
      <c r="E1045" s="2"/>
      <c r="F1045" s="2"/>
    </row>
    <row r="1046" spans="1:6" ht="15.75" customHeight="1">
      <c r="A1046" s="2"/>
      <c r="B1046" s="2"/>
      <c r="C1046" s="2"/>
      <c r="D1046" s="2"/>
      <c r="E1046" s="2"/>
      <c r="F1046" s="2"/>
    </row>
    <row r="1047" spans="1:6" ht="15.75" customHeight="1">
      <c r="A1047" s="2"/>
      <c r="B1047" s="2"/>
      <c r="C1047" s="2"/>
      <c r="D1047" s="2"/>
      <c r="E1047" s="2"/>
      <c r="F1047" s="2"/>
    </row>
    <row r="1048" spans="1:6" ht="15.75" customHeight="1">
      <c r="A1048" s="2"/>
      <c r="B1048" s="2"/>
      <c r="C1048" s="2"/>
      <c r="D1048" s="2"/>
      <c r="E1048" s="2"/>
      <c r="F1048" s="2"/>
    </row>
    <row r="1049" spans="1:6" ht="15.75" customHeight="1">
      <c r="A1049" s="2"/>
      <c r="B1049" s="2"/>
      <c r="C1049" s="2"/>
      <c r="D1049" s="2"/>
      <c r="E1049" s="2"/>
      <c r="F1049" s="2"/>
    </row>
    <row r="1050" spans="1:6" ht="15.75" customHeight="1">
      <c r="A1050" s="2"/>
      <c r="B1050" s="2"/>
      <c r="C1050" s="2"/>
      <c r="D1050" s="2"/>
      <c r="E1050" s="2"/>
      <c r="F1050" s="2"/>
    </row>
    <row r="1051" spans="1:6" ht="15.75" customHeight="1">
      <c r="A1051" s="2"/>
      <c r="B1051" s="2"/>
      <c r="C1051" s="2"/>
      <c r="D1051" s="2"/>
      <c r="E1051" s="2"/>
      <c r="F1051" s="2"/>
    </row>
    <row r="1052" spans="1:6" ht="15.75" customHeight="1">
      <c r="A1052" s="2"/>
      <c r="B1052" s="2"/>
      <c r="C1052" s="2"/>
      <c r="D1052" s="2"/>
      <c r="E1052" s="2"/>
      <c r="F1052" s="2"/>
    </row>
    <row r="1053" spans="1:6" ht="15.75" customHeight="1">
      <c r="A1053" s="2"/>
      <c r="B1053" s="2"/>
      <c r="C1053" s="2"/>
      <c r="D1053" s="2"/>
      <c r="E1053" s="2"/>
      <c r="F1053" s="2"/>
    </row>
    <row r="1054" spans="1:6" ht="15.75" customHeight="1">
      <c r="A1054" s="2"/>
      <c r="B1054" s="2"/>
      <c r="C1054" s="2"/>
      <c r="D1054" s="2"/>
      <c r="E1054" s="2"/>
      <c r="F1054" s="2"/>
    </row>
    <row r="1055" spans="1:6" ht="15.75" customHeight="1">
      <c r="A1055" s="2"/>
      <c r="B1055" s="2"/>
      <c r="C1055" s="2"/>
      <c r="D1055" s="2"/>
      <c r="E1055" s="2"/>
      <c r="F1055" s="2"/>
    </row>
    <row r="1056" spans="1:6" ht="15.75" customHeight="1">
      <c r="A1056" s="2"/>
      <c r="B1056" s="2"/>
      <c r="C1056" s="2"/>
      <c r="D1056" s="2"/>
      <c r="E1056" s="2"/>
      <c r="F1056" s="2"/>
    </row>
    <row r="1057" spans="1:6" ht="15.75" customHeight="1">
      <c r="A1057" s="2"/>
      <c r="B1057" s="2"/>
      <c r="C1057" s="2"/>
      <c r="D1057" s="2"/>
      <c r="E1057" s="2"/>
      <c r="F1057" s="2"/>
    </row>
    <row r="1058" spans="1:6" ht="15.75" customHeight="1">
      <c r="A1058" s="2"/>
      <c r="B1058" s="2"/>
      <c r="C1058" s="2"/>
      <c r="D1058" s="2"/>
      <c r="E1058" s="2"/>
      <c r="F1058" s="2"/>
    </row>
    <row r="1059" spans="1:6" ht="15.75" customHeight="1">
      <c r="A1059" s="2"/>
      <c r="B1059" s="2"/>
      <c r="C1059" s="2"/>
      <c r="D1059" s="2"/>
      <c r="E1059" s="2"/>
      <c r="F1059" s="2"/>
    </row>
    <row r="1060" spans="1:6" ht="15.75" customHeight="1">
      <c r="A1060" s="2"/>
      <c r="B1060" s="2"/>
      <c r="C1060" s="2"/>
      <c r="D1060" s="2"/>
      <c r="E1060" s="2"/>
      <c r="F1060" s="2"/>
    </row>
    <row r="1061" spans="1:6" ht="15.75" customHeight="1">
      <c r="A1061" s="2"/>
      <c r="B1061" s="2"/>
      <c r="C1061" s="2"/>
      <c r="D1061" s="2"/>
      <c r="E1061" s="2"/>
      <c r="F1061" s="2"/>
    </row>
    <row r="1062" spans="1:6" ht="15.75" customHeight="1">
      <c r="A1062" s="2"/>
      <c r="B1062" s="2"/>
      <c r="C1062" s="2"/>
      <c r="D1062" s="2"/>
      <c r="E1062" s="2"/>
      <c r="F1062" s="2"/>
    </row>
    <row r="1063" spans="1:6" ht="15.75" customHeight="1">
      <c r="A1063" s="2"/>
      <c r="B1063" s="2"/>
      <c r="C1063" s="2"/>
      <c r="D1063" s="2"/>
      <c r="E1063" s="2"/>
      <c r="F1063" s="2"/>
    </row>
    <row r="1064" spans="1:6" ht="15.75" customHeight="1">
      <c r="A1064" s="2"/>
      <c r="B1064" s="2"/>
      <c r="C1064" s="2"/>
      <c r="D1064" s="2"/>
      <c r="E1064" s="2"/>
      <c r="F1064" s="2"/>
    </row>
    <row r="1065" spans="1:6" ht="15.75" customHeight="1">
      <c r="A1065" s="2"/>
      <c r="B1065" s="2"/>
      <c r="C1065" s="2"/>
      <c r="D1065" s="2"/>
      <c r="E1065" s="2"/>
      <c r="F1065" s="2"/>
    </row>
    <row r="1066" spans="1:6" ht="15.75" customHeight="1">
      <c r="A1066" s="2"/>
      <c r="B1066" s="2"/>
      <c r="C1066" s="2"/>
      <c r="D1066" s="2"/>
      <c r="E1066" s="2"/>
      <c r="F1066" s="2"/>
    </row>
    <row r="1067" spans="1:6" ht="15.75" customHeight="1">
      <c r="A1067" s="2"/>
      <c r="B1067" s="2"/>
      <c r="C1067" s="2"/>
      <c r="D1067" s="2"/>
      <c r="E1067" s="2"/>
      <c r="F1067" s="2"/>
    </row>
    <row r="1068" spans="1:6" ht="15.75" customHeight="1">
      <c r="A1068" s="2"/>
      <c r="B1068" s="2"/>
      <c r="C1068" s="2"/>
      <c r="D1068" s="2"/>
      <c r="E1068" s="2"/>
      <c r="F1068" s="2"/>
    </row>
    <row r="1069" spans="1:6" ht="15.75" customHeight="1">
      <c r="A1069" s="2"/>
      <c r="B1069" s="2"/>
      <c r="C1069" s="2"/>
      <c r="D1069" s="2"/>
      <c r="E1069" s="2"/>
      <c r="F1069" s="2"/>
    </row>
    <row r="1070" spans="1:6" ht="15.75" customHeight="1">
      <c r="A1070" s="2"/>
      <c r="B1070" s="2"/>
      <c r="C1070" s="2"/>
      <c r="D1070" s="2"/>
      <c r="E1070" s="2"/>
      <c r="F1070" s="2"/>
    </row>
    <row r="1071" spans="1:6" ht="15.75" customHeight="1">
      <c r="A1071" s="2"/>
      <c r="B1071" s="2"/>
      <c r="C1071" s="2"/>
      <c r="D1071" s="2"/>
      <c r="E1071" s="2"/>
      <c r="F1071" s="2"/>
    </row>
    <row r="1072" spans="1:6" ht="15.75" customHeight="1">
      <c r="A1072" s="2"/>
      <c r="B1072" s="2"/>
      <c r="C1072" s="2"/>
      <c r="D1072" s="2"/>
      <c r="E1072" s="2"/>
      <c r="F1072" s="2"/>
    </row>
    <row r="1073" spans="1:6" ht="15.75" customHeight="1">
      <c r="A1073" s="2"/>
      <c r="B1073" s="2"/>
      <c r="C1073" s="2"/>
      <c r="D1073" s="2"/>
      <c r="E1073" s="2"/>
      <c r="F1073" s="2"/>
    </row>
    <row r="1074" spans="1:6" ht="15.75" customHeight="1">
      <c r="A1074" s="2"/>
      <c r="B1074" s="2"/>
      <c r="C1074" s="2"/>
      <c r="D1074" s="2"/>
      <c r="E1074" s="2"/>
      <c r="F1074" s="2"/>
    </row>
    <row r="1075" spans="1:6" ht="15.75" customHeight="1">
      <c r="A1075" s="2"/>
      <c r="B1075" s="2"/>
      <c r="C1075" s="2"/>
      <c r="D1075" s="2"/>
      <c r="E1075" s="2"/>
      <c r="F1075" s="2"/>
    </row>
    <row r="1076" spans="1:6" ht="15.75" customHeight="1">
      <c r="A1076" s="2"/>
      <c r="B1076" s="2"/>
      <c r="C1076" s="2"/>
      <c r="D1076" s="2"/>
      <c r="E1076" s="2"/>
      <c r="F1076" s="2"/>
    </row>
    <row r="1077" spans="1:6" ht="15.75" customHeight="1">
      <c r="A1077" s="2"/>
      <c r="B1077" s="2"/>
      <c r="C1077" s="2"/>
      <c r="D1077" s="2"/>
      <c r="E1077" s="2"/>
      <c r="F1077" s="2"/>
    </row>
    <row r="1078" spans="1:6" ht="15.75" customHeight="1">
      <c r="A1078" s="2"/>
      <c r="B1078" s="2"/>
      <c r="C1078" s="2"/>
      <c r="D1078" s="2"/>
      <c r="E1078" s="2"/>
      <c r="F1078" s="2"/>
    </row>
    <row r="1079" spans="1:6" ht="15.75" customHeight="1">
      <c r="A1079" s="2"/>
      <c r="B1079" s="2"/>
      <c r="C1079" s="2"/>
      <c r="D1079" s="2"/>
      <c r="E1079" s="2"/>
      <c r="F1079" s="2"/>
    </row>
    <row r="1080" spans="1:6" ht="15.75" customHeight="1">
      <c r="A1080" s="2"/>
      <c r="B1080" s="2"/>
      <c r="C1080" s="2"/>
      <c r="D1080" s="2"/>
      <c r="E1080" s="2"/>
      <c r="F1080" s="2"/>
    </row>
    <row r="1081" spans="1:6" ht="15.75" customHeight="1">
      <c r="A1081" s="2"/>
      <c r="B1081" s="2"/>
      <c r="C1081" s="2"/>
      <c r="D1081" s="2"/>
      <c r="E1081" s="2"/>
      <c r="F1081" s="2"/>
    </row>
    <row r="1082" spans="1:6" ht="15.75" customHeight="1">
      <c r="A1082" s="2"/>
      <c r="B1082" s="2"/>
      <c r="C1082" s="2"/>
      <c r="D1082" s="2"/>
      <c r="E1082" s="2"/>
      <c r="F1082" s="2"/>
    </row>
    <row r="1083" spans="1:6" ht="15.75" customHeight="1">
      <c r="A1083" s="2"/>
      <c r="B1083" s="2"/>
      <c r="C1083" s="2"/>
      <c r="D1083" s="2"/>
      <c r="E1083" s="2"/>
      <c r="F1083" s="2"/>
    </row>
    <row r="1084" spans="1:6" ht="15.75" customHeight="1">
      <c r="A1084" s="2"/>
      <c r="B1084" s="2"/>
      <c r="C1084" s="2"/>
      <c r="D1084" s="2"/>
      <c r="E1084" s="2"/>
      <c r="F1084" s="2"/>
    </row>
    <row r="1085" spans="1:6" ht="15.75" customHeight="1">
      <c r="A1085" s="2"/>
      <c r="B1085" s="2"/>
      <c r="C1085" s="2"/>
      <c r="D1085" s="2"/>
      <c r="E1085" s="2"/>
      <c r="F1085" s="2"/>
    </row>
    <row r="1086" spans="1:6" ht="15.75" customHeight="1">
      <c r="A1086" s="2"/>
      <c r="B1086" s="2"/>
      <c r="C1086" s="2"/>
      <c r="D1086" s="2"/>
      <c r="E1086" s="2"/>
      <c r="F1086" s="2"/>
    </row>
    <row r="1087" spans="1:6" ht="15.75" customHeight="1">
      <c r="A1087" s="2"/>
      <c r="B1087" s="2"/>
      <c r="C1087" s="2"/>
      <c r="D1087" s="2"/>
      <c r="E1087" s="2"/>
      <c r="F1087" s="2"/>
    </row>
    <row r="1088" spans="1:6" ht="15.75" customHeight="1">
      <c r="A1088" s="2"/>
      <c r="B1088" s="2"/>
      <c r="C1088" s="2"/>
      <c r="D1088" s="2"/>
      <c r="E1088" s="2"/>
      <c r="F1088" s="2"/>
    </row>
    <row r="1089" spans="1:6" ht="15.75" customHeight="1">
      <c r="A1089" s="2"/>
      <c r="B1089" s="2"/>
      <c r="C1089" s="2"/>
      <c r="D1089" s="2"/>
      <c r="E1089" s="2"/>
      <c r="F1089" s="2"/>
    </row>
    <row r="1090" spans="1:6" ht="15.75" customHeight="1">
      <c r="A1090" s="2"/>
      <c r="B1090" s="2"/>
      <c r="C1090" s="2"/>
      <c r="D1090" s="2"/>
      <c r="E1090" s="2"/>
      <c r="F1090" s="2"/>
    </row>
    <row r="1091" spans="1:6" ht="15.75" customHeight="1">
      <c r="A1091" s="2"/>
      <c r="B1091" s="2"/>
      <c r="C1091" s="2"/>
      <c r="D1091" s="2"/>
      <c r="E1091" s="2"/>
      <c r="F1091" s="2"/>
    </row>
    <row r="1092" spans="1:6" ht="15.75" customHeight="1">
      <c r="A1092" s="2"/>
      <c r="B1092" s="2"/>
      <c r="C1092" s="2"/>
      <c r="D1092" s="2"/>
      <c r="E1092" s="2"/>
      <c r="F1092" s="2"/>
    </row>
    <row r="1093" spans="1:6" ht="15.75" customHeight="1">
      <c r="A1093" s="2"/>
      <c r="B1093" s="2"/>
      <c r="C1093" s="2"/>
      <c r="D1093" s="2"/>
      <c r="E1093" s="2"/>
      <c r="F1093" s="2"/>
    </row>
    <row r="1094" spans="1:6" ht="15.75" customHeight="1">
      <c r="A1094" s="2"/>
      <c r="B1094" s="2"/>
      <c r="C1094" s="2"/>
      <c r="D1094" s="2"/>
      <c r="E1094" s="2"/>
      <c r="F1094" s="2"/>
    </row>
    <row r="1095" spans="1:6" ht="15.75" customHeight="1">
      <c r="A1095" s="2"/>
      <c r="B1095" s="2"/>
      <c r="C1095" s="2"/>
      <c r="D1095" s="2"/>
      <c r="E1095" s="2"/>
      <c r="F1095" s="2"/>
    </row>
    <row r="1096" spans="1:6" ht="15.75" customHeight="1">
      <c r="A1096" s="2"/>
      <c r="B1096" s="2"/>
      <c r="C1096" s="2"/>
      <c r="D1096" s="2"/>
      <c r="E1096" s="2"/>
      <c r="F1096" s="2"/>
    </row>
    <row r="1097" spans="1:6" ht="15.75" customHeight="1">
      <c r="A1097" s="2"/>
      <c r="B1097" s="2"/>
      <c r="C1097" s="2"/>
      <c r="D1097" s="2"/>
      <c r="E1097" s="2"/>
      <c r="F1097" s="2"/>
    </row>
    <row r="1098" spans="1:6" ht="15.75" customHeight="1">
      <c r="A1098" s="2"/>
      <c r="B1098" s="2"/>
      <c r="C1098" s="2"/>
      <c r="D1098" s="2"/>
      <c r="E1098" s="2"/>
      <c r="F1098" s="2"/>
    </row>
    <row r="1099" spans="1:6" ht="15.75" customHeight="1">
      <c r="A1099" s="2"/>
      <c r="B1099" s="2"/>
      <c r="C1099" s="2"/>
      <c r="D1099" s="2"/>
      <c r="E1099" s="2"/>
      <c r="F1099" s="2"/>
    </row>
    <row r="1100" spans="1:6" ht="15.75" customHeight="1">
      <c r="A1100" s="2"/>
      <c r="B1100" s="2"/>
      <c r="C1100" s="2"/>
      <c r="D1100" s="2"/>
      <c r="E1100" s="2"/>
      <c r="F1100" s="2"/>
    </row>
    <row r="1101" spans="1:6" ht="15.75" customHeight="1">
      <c r="A1101" s="2"/>
      <c r="B1101" s="2"/>
      <c r="C1101" s="2"/>
      <c r="D1101" s="2"/>
      <c r="E1101" s="2"/>
      <c r="F1101" s="2"/>
    </row>
    <row r="1102" spans="1:6" ht="15.75" customHeight="1">
      <c r="A1102" s="2"/>
      <c r="B1102" s="2"/>
      <c r="C1102" s="2"/>
      <c r="D1102" s="2"/>
      <c r="E1102" s="2"/>
      <c r="F1102" s="2"/>
    </row>
    <row r="1103" spans="1:6" ht="15.75" customHeight="1">
      <c r="A1103" s="2"/>
      <c r="B1103" s="2"/>
      <c r="C1103" s="2"/>
      <c r="D1103" s="2"/>
      <c r="E1103" s="2"/>
      <c r="F1103" s="2"/>
    </row>
    <row r="1104" spans="1:6" ht="15.75" customHeight="1">
      <c r="A1104" s="2"/>
      <c r="B1104" s="2"/>
      <c r="C1104" s="2"/>
      <c r="D1104" s="2"/>
      <c r="E1104" s="2"/>
      <c r="F1104" s="2"/>
    </row>
    <row r="1105" spans="1:6" ht="15.75" customHeight="1">
      <c r="A1105" s="2"/>
      <c r="B1105" s="2"/>
      <c r="C1105" s="2"/>
      <c r="D1105" s="2"/>
      <c r="E1105" s="2"/>
      <c r="F1105" s="2"/>
    </row>
    <row r="1106" spans="1:6" ht="15.75" customHeight="1">
      <c r="A1106" s="2"/>
      <c r="B1106" s="2"/>
      <c r="C1106" s="2"/>
      <c r="D1106" s="2"/>
      <c r="E1106" s="2"/>
      <c r="F1106" s="2"/>
    </row>
    <row r="1107" spans="1:6" ht="15.75" customHeight="1">
      <c r="A1107" s="2"/>
      <c r="B1107" s="2"/>
      <c r="C1107" s="2"/>
      <c r="D1107" s="2"/>
      <c r="E1107" s="2"/>
      <c r="F1107" s="2"/>
    </row>
    <row r="1108" spans="1:6" ht="15.75" customHeight="1">
      <c r="A1108" s="2"/>
      <c r="B1108" s="2"/>
      <c r="C1108" s="2"/>
      <c r="D1108" s="2"/>
      <c r="E1108" s="2"/>
      <c r="F1108" s="2"/>
    </row>
    <row r="1109" spans="1:6" ht="15.75" customHeight="1">
      <c r="A1109" s="2"/>
      <c r="B1109" s="2"/>
      <c r="C1109" s="2"/>
      <c r="D1109" s="2"/>
      <c r="E1109" s="2"/>
      <c r="F1109" s="2"/>
    </row>
    <row r="1110" spans="1:6" ht="15.75" customHeight="1">
      <c r="A1110" s="2"/>
      <c r="B1110" s="2"/>
      <c r="C1110" s="2"/>
      <c r="D1110" s="2"/>
      <c r="E1110" s="2"/>
      <c r="F1110" s="2"/>
    </row>
    <row r="1111" spans="1:6" ht="15.75" customHeight="1">
      <c r="A1111" s="2"/>
      <c r="B1111" s="2"/>
      <c r="C1111" s="2"/>
      <c r="D1111" s="2"/>
      <c r="E1111" s="2"/>
      <c r="F1111" s="2"/>
    </row>
    <row r="1112" spans="1:6" ht="15.75" customHeight="1">
      <c r="A1112" s="2"/>
      <c r="B1112" s="2"/>
      <c r="C1112" s="2"/>
      <c r="D1112" s="2"/>
      <c r="E1112" s="2"/>
      <c r="F1112" s="2"/>
    </row>
    <row r="1113" spans="1:6" ht="15.75" customHeight="1">
      <c r="A1113" s="2"/>
      <c r="B1113" s="2"/>
      <c r="C1113" s="2"/>
      <c r="D1113" s="2"/>
      <c r="E1113" s="2"/>
      <c r="F1113" s="2"/>
    </row>
    <row r="1114" spans="1:6" ht="15.75" customHeight="1">
      <c r="A1114" s="2"/>
      <c r="B1114" s="2"/>
      <c r="C1114" s="2"/>
      <c r="D1114" s="2"/>
      <c r="E1114" s="2"/>
      <c r="F1114" s="2"/>
    </row>
    <row r="1115" spans="1:6" ht="15.75" customHeight="1">
      <c r="A1115" s="2"/>
      <c r="B1115" s="2"/>
      <c r="C1115" s="2"/>
      <c r="D1115" s="2"/>
      <c r="E1115" s="2"/>
      <c r="F1115" s="2"/>
    </row>
    <row r="1116" spans="1:6" ht="15.75" customHeight="1">
      <c r="A1116" s="2"/>
      <c r="B1116" s="2"/>
      <c r="C1116" s="2"/>
      <c r="D1116" s="2"/>
      <c r="E1116" s="2"/>
      <c r="F1116" s="2"/>
    </row>
    <row r="1117" spans="1:6" ht="15.75" customHeight="1">
      <c r="A1117" s="2"/>
      <c r="B1117" s="2"/>
      <c r="C1117" s="2"/>
      <c r="D1117" s="2"/>
      <c r="E1117" s="2"/>
      <c r="F1117" s="2"/>
    </row>
    <row r="1118" spans="1:6" ht="15.75" customHeight="1">
      <c r="A1118" s="2"/>
      <c r="B1118" s="2"/>
      <c r="C1118" s="2"/>
      <c r="D1118" s="2"/>
      <c r="E1118" s="2"/>
      <c r="F1118" s="2"/>
    </row>
    <row r="1119" spans="1:6" ht="15.75" customHeight="1">
      <c r="A1119" s="2"/>
      <c r="B1119" s="2"/>
      <c r="C1119" s="2"/>
      <c r="D1119" s="2"/>
      <c r="E1119" s="2"/>
      <c r="F1119" s="2"/>
    </row>
    <row r="1120" spans="1:6" ht="15.75" customHeight="1">
      <c r="A1120" s="2"/>
      <c r="B1120" s="2"/>
      <c r="C1120" s="2"/>
      <c r="D1120" s="2"/>
      <c r="E1120" s="2"/>
      <c r="F1120" s="2"/>
    </row>
    <row r="1121" spans="1:6" ht="15.75" customHeight="1">
      <c r="A1121" s="2"/>
      <c r="B1121" s="2"/>
      <c r="C1121" s="2"/>
      <c r="D1121" s="2"/>
      <c r="E1121" s="2"/>
      <c r="F1121" s="2"/>
    </row>
    <row r="1122" spans="1:6" ht="15.75" customHeight="1">
      <c r="A1122" s="2"/>
      <c r="B1122" s="2"/>
      <c r="C1122" s="2"/>
      <c r="D1122" s="2"/>
      <c r="E1122" s="2"/>
      <c r="F1122" s="2"/>
    </row>
    <row r="1123" spans="1:6" ht="15.75" customHeight="1">
      <c r="A1123" s="2"/>
      <c r="B1123" s="2"/>
      <c r="C1123" s="2"/>
      <c r="D1123" s="2"/>
      <c r="E1123" s="2"/>
      <c r="F1123" s="2"/>
    </row>
    <row r="1124" spans="1:6" ht="15.75" customHeight="1">
      <c r="A1124" s="2"/>
      <c r="B1124" s="2"/>
      <c r="C1124" s="2"/>
      <c r="D1124" s="2"/>
      <c r="E1124" s="2"/>
      <c r="F1124" s="2"/>
    </row>
    <row r="1125" spans="1:6" ht="15.75" customHeight="1">
      <c r="A1125" s="2"/>
      <c r="B1125" s="2"/>
      <c r="C1125" s="2"/>
      <c r="D1125" s="2"/>
      <c r="E1125" s="2"/>
      <c r="F1125" s="2"/>
    </row>
    <row r="1126" spans="1:6" ht="15.75" customHeight="1">
      <c r="A1126" s="2"/>
      <c r="B1126" s="2"/>
      <c r="C1126" s="2"/>
      <c r="D1126" s="2"/>
      <c r="E1126" s="2"/>
      <c r="F1126" s="2"/>
    </row>
    <row r="1127" spans="1:6" ht="15.75" customHeight="1">
      <c r="A1127" s="2"/>
      <c r="B1127" s="2"/>
      <c r="C1127" s="2"/>
      <c r="D1127" s="2"/>
      <c r="E1127" s="2"/>
      <c r="F1127" s="2"/>
    </row>
    <row r="1128" spans="1:6" ht="15.75" customHeight="1">
      <c r="A1128" s="2"/>
      <c r="B1128" s="2"/>
      <c r="C1128" s="2"/>
      <c r="D1128" s="2"/>
      <c r="E1128" s="2"/>
      <c r="F1128" s="2"/>
    </row>
    <row r="1129" spans="1:6" ht="15.75" customHeight="1">
      <c r="A1129" s="2"/>
      <c r="B1129" s="2"/>
      <c r="C1129" s="2"/>
      <c r="D1129" s="2"/>
      <c r="E1129" s="2"/>
      <c r="F1129" s="2"/>
    </row>
    <row r="1130" spans="1:6" ht="15.75" customHeight="1">
      <c r="A1130" s="2"/>
      <c r="B1130" s="2"/>
      <c r="C1130" s="2"/>
      <c r="D1130" s="2"/>
      <c r="E1130" s="2"/>
      <c r="F1130" s="2"/>
    </row>
    <row r="1131" spans="1:6" ht="15.75" customHeight="1">
      <c r="A1131" s="2"/>
      <c r="B1131" s="2"/>
      <c r="C1131" s="2"/>
      <c r="D1131" s="2"/>
      <c r="E1131" s="2"/>
      <c r="F1131" s="2"/>
    </row>
    <row r="1132" spans="1:6" ht="15.75" customHeight="1">
      <c r="A1132" s="2"/>
      <c r="B1132" s="2"/>
      <c r="C1132" s="2"/>
      <c r="D1132" s="2"/>
      <c r="E1132" s="2"/>
      <c r="F1132" s="2"/>
    </row>
    <row r="1133" spans="1:6" ht="15.75" customHeight="1">
      <c r="A1133" s="2"/>
      <c r="B1133" s="2"/>
      <c r="C1133" s="2"/>
      <c r="D1133" s="2"/>
      <c r="E1133" s="2"/>
      <c r="F1133" s="2"/>
    </row>
    <row r="1134" spans="1:6" ht="15.75" customHeight="1">
      <c r="A1134" s="2"/>
      <c r="B1134" s="2"/>
      <c r="C1134" s="2"/>
      <c r="D1134" s="2"/>
      <c r="E1134" s="2"/>
      <c r="F1134" s="2"/>
    </row>
    <row r="1135" spans="1:6" ht="15.75" customHeight="1">
      <c r="A1135" s="2"/>
      <c r="B1135" s="2"/>
      <c r="C1135" s="2"/>
      <c r="D1135" s="2"/>
      <c r="E1135" s="2"/>
      <c r="F1135" s="2"/>
    </row>
    <row r="1136" spans="1:6" ht="15.75" customHeight="1">
      <c r="A1136" s="2"/>
      <c r="B1136" s="2"/>
      <c r="C1136" s="2"/>
      <c r="D1136" s="2"/>
      <c r="E1136" s="2"/>
      <c r="F1136" s="2"/>
    </row>
    <row r="1137" spans="1:6" ht="15.75" customHeight="1">
      <c r="A1137" s="2"/>
      <c r="B1137" s="2"/>
      <c r="C1137" s="2"/>
      <c r="D1137" s="2"/>
      <c r="E1137" s="2"/>
      <c r="F1137" s="2"/>
    </row>
    <row r="1138" spans="1:6" ht="15.75" customHeight="1">
      <c r="A1138" s="2"/>
      <c r="B1138" s="2"/>
      <c r="C1138" s="2"/>
      <c r="D1138" s="2"/>
      <c r="E1138" s="2"/>
      <c r="F1138" s="2"/>
    </row>
    <row r="1139" spans="1:6" ht="15.75" customHeight="1">
      <c r="A1139" s="2"/>
      <c r="B1139" s="2"/>
      <c r="C1139" s="2"/>
      <c r="D1139" s="2"/>
      <c r="E1139" s="2"/>
      <c r="F1139" s="2"/>
    </row>
    <row r="1140" spans="1:6" ht="15.75" customHeight="1">
      <c r="A1140" s="2"/>
      <c r="B1140" s="2"/>
      <c r="C1140" s="2"/>
      <c r="D1140" s="2"/>
      <c r="E1140" s="2"/>
      <c r="F1140" s="2"/>
    </row>
    <row r="1141" spans="1:6" ht="15.75" customHeight="1">
      <c r="A1141" s="2"/>
      <c r="B1141" s="2"/>
      <c r="C1141" s="2"/>
      <c r="D1141" s="2"/>
      <c r="E1141" s="2"/>
      <c r="F1141" s="2"/>
    </row>
    <row r="1142" spans="1:6" ht="15.75" customHeight="1">
      <c r="A1142" s="2"/>
      <c r="B1142" s="2"/>
      <c r="C1142" s="2"/>
      <c r="D1142" s="2"/>
      <c r="E1142" s="2"/>
      <c r="F1142" s="2"/>
    </row>
    <row r="1143" spans="1:6" ht="15.75" customHeight="1">
      <c r="A1143" s="2"/>
      <c r="B1143" s="2"/>
      <c r="C1143" s="2"/>
      <c r="D1143" s="2"/>
      <c r="E1143" s="2"/>
      <c r="F1143" s="2"/>
    </row>
    <row r="1144" spans="1:6" ht="15.75" customHeight="1">
      <c r="A1144" s="2"/>
      <c r="B1144" s="2"/>
      <c r="C1144" s="2"/>
      <c r="D1144" s="2"/>
      <c r="E1144" s="2"/>
      <c r="F1144" s="2"/>
    </row>
    <row r="1145" spans="1:6" ht="15.75" customHeight="1">
      <c r="A1145" s="2"/>
      <c r="B1145" s="2"/>
      <c r="C1145" s="2"/>
      <c r="D1145" s="2"/>
      <c r="E1145" s="2"/>
      <c r="F1145" s="2"/>
    </row>
    <row r="1146" spans="1:6" ht="15.75" customHeight="1">
      <c r="A1146" s="2"/>
      <c r="B1146" s="2"/>
      <c r="C1146" s="2"/>
      <c r="D1146" s="2"/>
      <c r="E1146" s="2"/>
      <c r="F1146" s="2"/>
    </row>
    <row r="1147" spans="1:6" ht="15.75" customHeight="1">
      <c r="A1147" s="2"/>
      <c r="B1147" s="2"/>
      <c r="C1147" s="2"/>
      <c r="D1147" s="2"/>
      <c r="E1147" s="2"/>
      <c r="F1147" s="2"/>
    </row>
    <row r="1148" spans="1:6" ht="15.75" customHeight="1">
      <c r="A1148" s="2"/>
      <c r="B1148" s="2"/>
      <c r="C1148" s="2"/>
      <c r="D1148" s="2"/>
      <c r="E1148" s="2"/>
      <c r="F1148" s="2"/>
    </row>
    <row r="1149" spans="1:6" ht="15.75" customHeight="1">
      <c r="A1149" s="2"/>
      <c r="B1149" s="2"/>
      <c r="C1149" s="2"/>
      <c r="D1149" s="2"/>
      <c r="E1149" s="2"/>
      <c r="F1149" s="2"/>
    </row>
    <row r="1150" spans="1:6" ht="15.75" customHeight="1">
      <c r="A1150" s="2"/>
      <c r="B1150" s="2"/>
      <c r="C1150" s="2"/>
      <c r="D1150" s="2"/>
      <c r="E1150" s="2"/>
      <c r="F1150" s="2"/>
    </row>
    <row r="1151" spans="1:6" ht="15.75" customHeight="1">
      <c r="A1151" s="2"/>
      <c r="B1151" s="2"/>
      <c r="C1151" s="2"/>
      <c r="D1151" s="2"/>
      <c r="E1151" s="2"/>
      <c r="F1151" s="2"/>
    </row>
    <row r="1152" spans="1:6" ht="15.75" customHeight="1">
      <c r="A1152" s="2"/>
      <c r="B1152" s="2"/>
      <c r="C1152" s="2"/>
      <c r="D1152" s="2"/>
      <c r="E1152" s="2"/>
      <c r="F1152" s="2"/>
    </row>
    <row r="1153" spans="1:6" ht="15.75" customHeight="1">
      <c r="A1153" s="2"/>
      <c r="B1153" s="2"/>
      <c r="C1153" s="2"/>
      <c r="D1153" s="2"/>
      <c r="E1153" s="2"/>
      <c r="F1153" s="2"/>
    </row>
    <row r="1154" spans="1:6" ht="15.75" customHeight="1">
      <c r="A1154" s="2"/>
      <c r="B1154" s="2"/>
      <c r="C1154" s="2"/>
      <c r="D1154" s="2"/>
      <c r="E1154" s="2"/>
      <c r="F1154" s="2"/>
    </row>
    <row r="1155" spans="1:6" ht="15.75" customHeight="1">
      <c r="A1155" s="2"/>
      <c r="B1155" s="2"/>
      <c r="C1155" s="2"/>
      <c r="D1155" s="2"/>
      <c r="E1155" s="2"/>
      <c r="F1155" s="2"/>
    </row>
    <row r="1156" spans="1:6" ht="15.75" customHeight="1">
      <c r="A1156" s="2"/>
      <c r="B1156" s="2"/>
      <c r="C1156" s="2"/>
      <c r="D1156" s="2"/>
      <c r="E1156" s="2"/>
      <c r="F1156" s="2"/>
    </row>
    <row r="1157" spans="1:6" ht="15.75" customHeight="1">
      <c r="A1157" s="2"/>
      <c r="B1157" s="2"/>
      <c r="C1157" s="2"/>
      <c r="D1157" s="2"/>
      <c r="E1157" s="2"/>
      <c r="F1157" s="2"/>
    </row>
    <row r="1158" spans="1:6" ht="15.75" customHeight="1">
      <c r="A1158" s="2"/>
      <c r="B1158" s="2"/>
      <c r="C1158" s="2"/>
      <c r="D1158" s="2"/>
      <c r="E1158" s="2"/>
      <c r="F1158" s="2"/>
    </row>
    <row r="1159" spans="1:6" ht="15.75" customHeight="1">
      <c r="A1159" s="2"/>
      <c r="B1159" s="2"/>
      <c r="C1159" s="2"/>
      <c r="D1159" s="2"/>
      <c r="E1159" s="2"/>
      <c r="F1159" s="2"/>
    </row>
    <row r="1160" spans="1:6" ht="15.75" customHeight="1">
      <c r="A1160" s="2"/>
      <c r="B1160" s="2"/>
      <c r="C1160" s="2"/>
      <c r="D1160" s="2"/>
      <c r="E1160" s="2"/>
      <c r="F1160" s="2"/>
    </row>
    <row r="1161" spans="1:6" ht="15.75" customHeight="1">
      <c r="A1161" s="2"/>
      <c r="B1161" s="2"/>
      <c r="C1161" s="2"/>
      <c r="D1161" s="2"/>
      <c r="E1161" s="2"/>
      <c r="F1161" s="2"/>
    </row>
    <row r="1162" spans="1:6" ht="15.75" customHeight="1">
      <c r="A1162" s="2"/>
      <c r="B1162" s="2"/>
      <c r="C1162" s="2"/>
      <c r="D1162" s="2"/>
      <c r="E1162" s="2"/>
      <c r="F1162" s="2"/>
    </row>
    <row r="1163" spans="1:6" ht="15.75" customHeight="1">
      <c r="A1163" s="2"/>
      <c r="B1163" s="2"/>
      <c r="C1163" s="2"/>
      <c r="D1163" s="2"/>
      <c r="E1163" s="2"/>
      <c r="F1163" s="2"/>
    </row>
    <row r="1164" spans="1:6" ht="15.75" customHeight="1">
      <c r="A1164" s="2"/>
      <c r="B1164" s="2"/>
      <c r="C1164" s="2"/>
      <c r="D1164" s="2"/>
      <c r="E1164" s="2"/>
      <c r="F1164" s="2"/>
    </row>
    <row r="1165" spans="1:6" ht="15.75" customHeight="1">
      <c r="A1165" s="2"/>
      <c r="B1165" s="2"/>
      <c r="C1165" s="2"/>
      <c r="D1165" s="2"/>
      <c r="E1165" s="2"/>
      <c r="F1165" s="2"/>
    </row>
    <row r="1166" spans="1:6" ht="15.75" customHeight="1">
      <c r="A1166" s="2"/>
      <c r="B1166" s="2"/>
      <c r="C1166" s="2"/>
      <c r="D1166" s="2"/>
      <c r="E1166" s="2"/>
      <c r="F1166" s="2"/>
    </row>
    <row r="1167" spans="1:6" ht="15.75" customHeight="1">
      <c r="A1167" s="2"/>
      <c r="B1167" s="2"/>
      <c r="C1167" s="2"/>
      <c r="D1167" s="2"/>
      <c r="E1167" s="2"/>
      <c r="F1167" s="2"/>
    </row>
    <row r="1168" spans="1:6" ht="15.75" customHeight="1">
      <c r="A1168" s="2"/>
      <c r="B1168" s="2"/>
      <c r="C1168" s="2"/>
      <c r="D1168" s="2"/>
      <c r="E1168" s="2"/>
      <c r="F1168" s="2"/>
    </row>
    <row r="1169" spans="1:6" ht="15.75" customHeight="1">
      <c r="A1169" s="2"/>
      <c r="B1169" s="2"/>
      <c r="C1169" s="2"/>
      <c r="D1169" s="2"/>
      <c r="E1169" s="2"/>
      <c r="F1169" s="2"/>
    </row>
    <row r="1170" spans="1:6" ht="15.75" customHeight="1">
      <c r="A1170" s="2"/>
      <c r="B1170" s="2"/>
      <c r="C1170" s="2"/>
      <c r="D1170" s="2"/>
      <c r="E1170" s="2"/>
      <c r="F1170" s="2"/>
    </row>
    <row r="1171" spans="1:6" ht="15.75" customHeight="1">
      <c r="A1171" s="2"/>
      <c r="B1171" s="2"/>
      <c r="C1171" s="2"/>
      <c r="D1171" s="2"/>
      <c r="E1171" s="2"/>
      <c r="F1171" s="2"/>
    </row>
    <row r="1172" spans="1:6" ht="15.75" customHeight="1">
      <c r="A1172" s="2"/>
      <c r="B1172" s="2"/>
      <c r="C1172" s="2"/>
      <c r="D1172" s="2"/>
      <c r="E1172" s="2"/>
      <c r="F1172" s="2"/>
    </row>
    <row r="1173" spans="1:6" ht="15.75" customHeight="1">
      <c r="A1173" s="2"/>
      <c r="B1173" s="2"/>
      <c r="C1173" s="2"/>
      <c r="D1173" s="2"/>
      <c r="E1173" s="2"/>
      <c r="F1173" s="2"/>
    </row>
    <row r="1174" spans="1:6" ht="15.75" customHeight="1">
      <c r="A1174" s="2"/>
      <c r="B1174" s="2"/>
      <c r="C1174" s="2"/>
      <c r="D1174" s="2"/>
      <c r="E1174" s="2"/>
      <c r="F1174" s="2"/>
    </row>
    <row r="1175" spans="1:6" ht="15.75" customHeight="1">
      <c r="A1175" s="2"/>
      <c r="B1175" s="2"/>
      <c r="C1175" s="2"/>
      <c r="D1175" s="2"/>
      <c r="E1175" s="2"/>
      <c r="F1175" s="2"/>
    </row>
    <row r="1176" spans="1:6" ht="15.75" customHeight="1">
      <c r="A1176" s="2"/>
      <c r="B1176" s="2"/>
      <c r="C1176" s="2"/>
      <c r="D1176" s="2"/>
      <c r="E1176" s="2"/>
      <c r="F1176" s="2"/>
    </row>
    <row r="1177" spans="1:6" ht="15.75" customHeight="1">
      <c r="A1177" s="2"/>
      <c r="B1177" s="2"/>
      <c r="C1177" s="2"/>
      <c r="D1177" s="2"/>
      <c r="E1177" s="2"/>
      <c r="F1177" s="2"/>
    </row>
    <row r="1178" spans="1:6" ht="15.75" customHeight="1">
      <c r="A1178" s="2"/>
      <c r="B1178" s="2"/>
      <c r="C1178" s="2"/>
      <c r="D1178" s="2"/>
      <c r="E1178" s="2"/>
      <c r="F1178" s="2"/>
    </row>
    <row r="1179" spans="1:6" ht="15.75" customHeight="1">
      <c r="A1179" s="2"/>
      <c r="B1179" s="2"/>
      <c r="C1179" s="2"/>
      <c r="D1179" s="2"/>
      <c r="E1179" s="2"/>
      <c r="F1179" s="2"/>
    </row>
    <row r="1180" spans="1:6" ht="15.75" customHeight="1">
      <c r="A1180" s="2"/>
      <c r="B1180" s="2"/>
      <c r="C1180" s="2"/>
      <c r="D1180" s="2"/>
      <c r="E1180" s="2"/>
      <c r="F1180" s="2"/>
    </row>
    <row r="1181" spans="1:6" ht="15.75" customHeight="1">
      <c r="A1181" s="2"/>
      <c r="B1181" s="2"/>
      <c r="C1181" s="2"/>
      <c r="D1181" s="2"/>
      <c r="E1181" s="2"/>
      <c r="F1181" s="2"/>
    </row>
    <row r="1182" spans="1:6" ht="15.75" customHeight="1">
      <c r="A1182" s="2"/>
      <c r="B1182" s="2"/>
      <c r="C1182" s="2"/>
      <c r="D1182" s="2"/>
      <c r="E1182" s="2"/>
      <c r="F1182" s="2"/>
    </row>
    <row r="1183" spans="1:6" ht="15.75" customHeight="1">
      <c r="A1183" s="2"/>
      <c r="B1183" s="2"/>
      <c r="C1183" s="2"/>
      <c r="D1183" s="2"/>
      <c r="E1183" s="2"/>
      <c r="F1183" s="2"/>
    </row>
    <row r="1184" spans="1:6" ht="15.75" customHeight="1">
      <c r="A1184" s="2"/>
      <c r="B1184" s="2"/>
      <c r="C1184" s="2"/>
      <c r="D1184" s="2"/>
      <c r="E1184" s="2"/>
      <c r="F1184" s="2"/>
    </row>
    <row r="1185" spans="1:6" ht="15.75" customHeight="1">
      <c r="A1185" s="2"/>
      <c r="B1185" s="2"/>
      <c r="C1185" s="2"/>
      <c r="D1185" s="2"/>
      <c r="E1185" s="2"/>
      <c r="F1185" s="2"/>
    </row>
    <row r="1186" spans="1:6" ht="15.75" customHeight="1">
      <c r="A1186" s="2"/>
      <c r="B1186" s="2"/>
      <c r="C1186" s="2"/>
      <c r="D1186" s="2"/>
      <c r="E1186" s="2"/>
      <c r="F1186" s="2"/>
    </row>
    <row r="1187" spans="1:6" ht="15.75" customHeight="1">
      <c r="A1187" s="2"/>
      <c r="B1187" s="2"/>
      <c r="C1187" s="2"/>
      <c r="D1187" s="2"/>
      <c r="E1187" s="2"/>
      <c r="F1187" s="2"/>
    </row>
    <row r="1188" spans="1:6" ht="15.75" customHeight="1">
      <c r="A1188" s="2"/>
      <c r="B1188" s="2"/>
      <c r="C1188" s="2"/>
      <c r="D1188" s="2"/>
      <c r="E1188" s="2"/>
      <c r="F1188" s="2"/>
    </row>
    <row r="1189" spans="1:6" ht="15.75" customHeight="1">
      <c r="A1189" s="2"/>
      <c r="B1189" s="2"/>
      <c r="C1189" s="2"/>
      <c r="D1189" s="2"/>
      <c r="E1189" s="2"/>
      <c r="F1189" s="2"/>
    </row>
    <row r="1190" spans="1:6" ht="15.75" customHeight="1">
      <c r="A1190" s="2"/>
      <c r="B1190" s="2"/>
      <c r="C1190" s="2"/>
      <c r="D1190" s="2"/>
      <c r="E1190" s="2"/>
      <c r="F1190" s="2"/>
    </row>
    <row r="1191" spans="1:6" ht="15.75" customHeight="1">
      <c r="A1191" s="2"/>
      <c r="B1191" s="2"/>
      <c r="C1191" s="2"/>
      <c r="D1191" s="2"/>
      <c r="E1191" s="2"/>
      <c r="F1191" s="2"/>
    </row>
    <row r="1192" spans="1:6" ht="15.75" customHeight="1">
      <c r="A1192" s="2"/>
      <c r="B1192" s="2"/>
      <c r="C1192" s="2"/>
      <c r="D1192" s="2"/>
      <c r="E1192" s="2"/>
      <c r="F1192" s="2"/>
    </row>
    <row r="1193" spans="1:6" ht="15.75" customHeight="1">
      <c r="A1193" s="2"/>
      <c r="B1193" s="2"/>
      <c r="C1193" s="2"/>
      <c r="D1193" s="2"/>
      <c r="E1193" s="2"/>
      <c r="F1193" s="2"/>
    </row>
    <row r="1194" spans="1:6" ht="15.75" customHeight="1">
      <c r="A1194" s="2"/>
      <c r="B1194" s="2"/>
      <c r="C1194" s="2"/>
      <c r="D1194" s="2"/>
      <c r="E1194" s="2"/>
      <c r="F1194" s="2"/>
    </row>
    <row r="1195" spans="1:6" ht="15.75" customHeight="1">
      <c r="A1195" s="2"/>
      <c r="B1195" s="2"/>
      <c r="C1195" s="2"/>
      <c r="D1195" s="2"/>
      <c r="E1195" s="2"/>
      <c r="F1195" s="2"/>
    </row>
    <row r="1196" spans="1:6" ht="15.75" customHeight="1">
      <c r="A1196" s="2"/>
      <c r="B1196" s="2"/>
      <c r="C1196" s="2"/>
      <c r="D1196" s="2"/>
      <c r="E1196" s="2"/>
      <c r="F1196" s="2"/>
    </row>
    <row r="1197" spans="1:6" ht="15.75" customHeight="1">
      <c r="A1197" s="2"/>
      <c r="B1197" s="2"/>
      <c r="C1197" s="2"/>
      <c r="D1197" s="2"/>
      <c r="E1197" s="2"/>
      <c r="F1197" s="2"/>
    </row>
    <row r="1198" spans="1:6" ht="15.75" customHeight="1">
      <c r="A1198" s="2"/>
      <c r="B1198" s="2"/>
      <c r="C1198" s="2"/>
      <c r="D1198" s="2"/>
      <c r="E1198" s="2"/>
      <c r="F1198" s="2"/>
    </row>
    <row r="1199" spans="1:6" ht="15.75" customHeight="1">
      <c r="A1199" s="2"/>
      <c r="B1199" s="2"/>
      <c r="C1199" s="2"/>
      <c r="D1199" s="2"/>
      <c r="E1199" s="2"/>
      <c r="F1199" s="2"/>
    </row>
    <row r="1200" spans="1:6" ht="15.75" customHeight="1">
      <c r="A1200" s="2"/>
      <c r="B1200" s="2"/>
      <c r="C1200" s="2"/>
      <c r="D1200" s="2"/>
      <c r="E1200" s="2"/>
      <c r="F1200" s="2"/>
    </row>
    <row r="1201" spans="1:6" ht="15.75" customHeight="1">
      <c r="A1201" s="2"/>
      <c r="B1201" s="2"/>
      <c r="C1201" s="2"/>
      <c r="D1201" s="2"/>
      <c r="E1201" s="2"/>
      <c r="F1201" s="2"/>
    </row>
    <row r="1202" spans="1:6" ht="15.75" customHeight="1">
      <c r="A1202" s="2"/>
      <c r="B1202" s="2"/>
      <c r="C1202" s="2"/>
      <c r="D1202" s="2"/>
      <c r="E1202" s="2"/>
      <c r="F1202" s="2"/>
    </row>
    <row r="1203" spans="1:6" ht="15.75" customHeight="1">
      <c r="A1203" s="2"/>
      <c r="B1203" s="2"/>
      <c r="C1203" s="2"/>
      <c r="D1203" s="2"/>
      <c r="E1203" s="2"/>
      <c r="F1203" s="2"/>
    </row>
    <row r="1204" spans="1:6" ht="15.75" customHeight="1">
      <c r="A1204" s="2"/>
      <c r="B1204" s="2"/>
      <c r="C1204" s="2"/>
      <c r="D1204" s="2"/>
      <c r="E1204" s="2"/>
      <c r="F1204" s="2"/>
    </row>
    <row r="1205" spans="1:6" ht="15.75" customHeight="1">
      <c r="A1205" s="2"/>
      <c r="B1205" s="2"/>
      <c r="C1205" s="2"/>
      <c r="D1205" s="2"/>
      <c r="E1205" s="2"/>
      <c r="F1205" s="2"/>
    </row>
    <row r="1206" spans="1:6" ht="15.75" customHeight="1">
      <c r="A1206" s="2"/>
      <c r="B1206" s="2"/>
      <c r="C1206" s="2"/>
      <c r="D1206" s="2"/>
      <c r="E1206" s="2"/>
      <c r="F1206" s="2"/>
    </row>
    <row r="1207" spans="1:6" ht="15.75" customHeight="1">
      <c r="A1207" s="2"/>
      <c r="B1207" s="2"/>
      <c r="C1207" s="2"/>
      <c r="D1207" s="2"/>
      <c r="E1207" s="2"/>
      <c r="F1207" s="2"/>
    </row>
    <row r="1208" spans="1:6" ht="15.75" customHeight="1">
      <c r="A1208" s="2"/>
      <c r="B1208" s="2"/>
      <c r="C1208" s="2"/>
      <c r="D1208" s="2"/>
      <c r="E1208" s="2"/>
      <c r="F1208" s="2"/>
    </row>
    <row r="1209" spans="1:6" ht="15.75" customHeight="1">
      <c r="A1209" s="2"/>
      <c r="B1209" s="2"/>
      <c r="C1209" s="2"/>
      <c r="D1209" s="2"/>
      <c r="E1209" s="2"/>
      <c r="F1209" s="2"/>
    </row>
    <row r="1210" spans="1:6" ht="15.75" customHeight="1">
      <c r="A1210" s="2"/>
      <c r="B1210" s="2"/>
      <c r="C1210" s="2"/>
      <c r="D1210" s="2"/>
      <c r="E1210" s="2"/>
      <c r="F1210" s="2"/>
    </row>
    <row r="1211" spans="1:6" ht="15.75" customHeight="1">
      <c r="A1211" s="2"/>
      <c r="B1211" s="2"/>
      <c r="C1211" s="2"/>
      <c r="D1211" s="2"/>
      <c r="E1211" s="2"/>
      <c r="F1211" s="2"/>
    </row>
    <row r="1212" spans="1:6" ht="15.75" customHeight="1">
      <c r="A1212" s="2"/>
      <c r="B1212" s="2"/>
      <c r="C1212" s="2"/>
      <c r="D1212" s="2"/>
      <c r="E1212" s="2"/>
      <c r="F1212" s="2"/>
    </row>
    <row r="1213" spans="1:6" ht="15.75" customHeight="1">
      <c r="A1213" s="2"/>
      <c r="B1213" s="2"/>
      <c r="C1213" s="2"/>
      <c r="D1213" s="2"/>
      <c r="E1213" s="2"/>
      <c r="F1213" s="2"/>
    </row>
    <row r="1214" spans="1:6" ht="15.75" customHeight="1">
      <c r="A1214" s="2"/>
      <c r="B1214" s="2"/>
      <c r="C1214" s="2"/>
      <c r="D1214" s="2"/>
      <c r="E1214" s="2"/>
      <c r="F1214" s="2"/>
    </row>
    <row r="1215" spans="1:6" ht="15.75" customHeight="1">
      <c r="A1215" s="2"/>
      <c r="B1215" s="2"/>
      <c r="C1215" s="2"/>
      <c r="D1215" s="2"/>
      <c r="E1215" s="2"/>
      <c r="F1215" s="2"/>
    </row>
    <row r="1216" spans="1:6" ht="15.75" customHeight="1">
      <c r="A1216" s="2"/>
      <c r="B1216" s="2"/>
      <c r="C1216" s="2"/>
      <c r="D1216" s="2"/>
      <c r="E1216" s="2"/>
      <c r="F1216" s="2"/>
    </row>
    <row r="1217" spans="1:6" ht="15.75" customHeight="1">
      <c r="A1217" s="2"/>
      <c r="B1217" s="2"/>
      <c r="C1217" s="2"/>
      <c r="D1217" s="2"/>
      <c r="E1217" s="2"/>
      <c r="F1217" s="2"/>
    </row>
    <row r="1218" spans="1:6" ht="15.75" customHeight="1">
      <c r="A1218" s="2"/>
      <c r="B1218" s="2"/>
      <c r="C1218" s="2"/>
      <c r="D1218" s="2"/>
      <c r="E1218" s="2"/>
      <c r="F1218" s="2"/>
    </row>
    <row r="1219" spans="1:6" ht="15.75" customHeight="1">
      <c r="A1219" s="2"/>
      <c r="B1219" s="2"/>
      <c r="C1219" s="2"/>
      <c r="D1219" s="2"/>
      <c r="E1219" s="2"/>
      <c r="F1219" s="2"/>
    </row>
    <row r="1220" spans="1:6" ht="15.75" customHeight="1">
      <c r="A1220" s="2"/>
      <c r="B1220" s="2"/>
      <c r="C1220" s="2"/>
      <c r="D1220" s="2"/>
      <c r="E1220" s="2"/>
      <c r="F1220" s="2"/>
    </row>
    <row r="1221" spans="1:6" ht="15.75" customHeight="1">
      <c r="A1221" s="2"/>
      <c r="B1221" s="2"/>
      <c r="C1221" s="2"/>
      <c r="D1221" s="2"/>
      <c r="E1221" s="2"/>
      <c r="F1221" s="2"/>
    </row>
    <row r="1222" spans="1:6" ht="15.75" customHeight="1">
      <c r="A1222" s="2"/>
      <c r="B1222" s="2"/>
      <c r="C1222" s="2"/>
      <c r="D1222" s="2"/>
      <c r="E1222" s="2"/>
      <c r="F1222" s="2"/>
    </row>
    <row r="1223" spans="1:6" ht="15.75" customHeight="1">
      <c r="A1223" s="2"/>
      <c r="B1223" s="2"/>
      <c r="C1223" s="2"/>
      <c r="D1223" s="2"/>
      <c r="E1223" s="2"/>
      <c r="F1223" s="2"/>
    </row>
    <row r="1224" spans="1:6" ht="15.75" customHeight="1">
      <c r="A1224" s="2"/>
      <c r="B1224" s="2"/>
      <c r="C1224" s="2"/>
      <c r="D1224" s="2"/>
      <c r="E1224" s="2"/>
      <c r="F1224" s="2"/>
    </row>
    <row r="1225" spans="1:6" ht="15.75" customHeight="1">
      <c r="A1225" s="2"/>
      <c r="B1225" s="2"/>
      <c r="C1225" s="2"/>
      <c r="D1225" s="2"/>
      <c r="E1225" s="2"/>
      <c r="F1225" s="2"/>
    </row>
    <row r="1226" spans="1:6" ht="15.75" customHeight="1">
      <c r="A1226" s="2"/>
      <c r="B1226" s="2"/>
      <c r="C1226" s="2"/>
      <c r="D1226" s="2"/>
      <c r="E1226" s="2"/>
      <c r="F1226" s="2"/>
    </row>
    <row r="1227" spans="1:6" ht="15.75" customHeight="1">
      <c r="A1227" s="2"/>
      <c r="B1227" s="2"/>
      <c r="C1227" s="2"/>
      <c r="D1227" s="2"/>
      <c r="E1227" s="2"/>
      <c r="F1227" s="2"/>
    </row>
    <row r="1228" spans="1:6" ht="15.75" customHeight="1">
      <c r="A1228" s="2"/>
      <c r="B1228" s="2"/>
      <c r="C1228" s="2"/>
      <c r="D1228" s="2"/>
      <c r="E1228" s="2"/>
      <c r="F1228" s="2"/>
    </row>
    <row r="1229" spans="1:6" ht="15.75" customHeight="1">
      <c r="A1229" s="2"/>
      <c r="B1229" s="2"/>
      <c r="C1229" s="2"/>
      <c r="D1229" s="2"/>
      <c r="E1229" s="2"/>
      <c r="F1229" s="2"/>
    </row>
    <row r="1230" spans="1:6" ht="15.75" customHeight="1">
      <c r="A1230" s="2"/>
      <c r="B1230" s="2"/>
      <c r="C1230" s="2"/>
      <c r="D1230" s="2"/>
      <c r="E1230" s="2"/>
      <c r="F1230" s="2"/>
    </row>
    <row r="1231" spans="1:6" ht="15.75" customHeight="1">
      <c r="A1231" s="2"/>
      <c r="B1231" s="2"/>
      <c r="C1231" s="2"/>
      <c r="D1231" s="2"/>
      <c r="E1231" s="2"/>
      <c r="F1231" s="2"/>
    </row>
    <row r="1232" spans="1:6" ht="15.75" customHeight="1">
      <c r="A1232" s="2"/>
      <c r="B1232" s="2"/>
      <c r="C1232" s="2"/>
      <c r="D1232" s="2"/>
      <c r="E1232" s="2"/>
      <c r="F1232" s="2"/>
    </row>
    <row r="1233" spans="1:6" ht="15.75" customHeight="1">
      <c r="A1233" s="2"/>
      <c r="B1233" s="2"/>
      <c r="C1233" s="2"/>
      <c r="D1233" s="2"/>
      <c r="E1233" s="2"/>
      <c r="F1233" s="2"/>
    </row>
    <row r="1234" spans="1:6" ht="15.75" customHeight="1">
      <c r="A1234" s="2"/>
      <c r="B1234" s="2"/>
      <c r="C1234" s="2"/>
      <c r="D1234" s="2"/>
      <c r="E1234" s="2"/>
      <c r="F1234" s="2"/>
    </row>
    <row r="1235" spans="1:6" ht="15.75" customHeight="1">
      <c r="A1235" s="2"/>
      <c r="B1235" s="2"/>
      <c r="C1235" s="2"/>
      <c r="D1235" s="2"/>
      <c r="E1235" s="2"/>
      <c r="F1235" s="2"/>
    </row>
    <row r="1236" spans="1:6" ht="15.75" customHeight="1">
      <c r="A1236" s="2"/>
      <c r="B1236" s="2"/>
      <c r="C1236" s="2"/>
      <c r="D1236" s="2"/>
      <c r="E1236" s="2"/>
      <c r="F1236" s="2"/>
    </row>
    <row r="1237" spans="1:6" ht="15.75" customHeight="1">
      <c r="A1237" s="2"/>
      <c r="B1237" s="2"/>
      <c r="C1237" s="2"/>
      <c r="D1237" s="2"/>
      <c r="E1237" s="2"/>
      <c r="F1237" s="2"/>
    </row>
    <row r="1238" spans="1:6" ht="15.75" customHeight="1">
      <c r="A1238" s="2"/>
      <c r="B1238" s="2"/>
      <c r="C1238" s="2"/>
      <c r="D1238" s="2"/>
      <c r="E1238" s="2"/>
      <c r="F1238" s="2"/>
    </row>
    <row r="1239" spans="1:6" ht="15.75" customHeight="1">
      <c r="A1239" s="2"/>
      <c r="B1239" s="2"/>
      <c r="C1239" s="2"/>
      <c r="D1239" s="2"/>
      <c r="E1239" s="2"/>
      <c r="F1239" s="2"/>
    </row>
    <row r="1240" spans="1:6" ht="15.75" customHeight="1">
      <c r="A1240" s="2"/>
      <c r="B1240" s="2"/>
      <c r="C1240" s="2"/>
      <c r="D1240" s="2"/>
      <c r="E1240" s="2"/>
      <c r="F1240" s="2"/>
    </row>
    <row r="1241" spans="1:6" ht="15.75" customHeight="1">
      <c r="A1241" s="2"/>
      <c r="B1241" s="2"/>
      <c r="C1241" s="2"/>
      <c r="D1241" s="2"/>
      <c r="E1241" s="2"/>
      <c r="F1241" s="2"/>
    </row>
    <row r="1242" spans="1:6" ht="15.75" customHeight="1">
      <c r="A1242" s="2"/>
      <c r="B1242" s="2"/>
      <c r="C1242" s="2"/>
      <c r="D1242" s="2"/>
      <c r="E1242" s="2"/>
      <c r="F1242" s="2"/>
    </row>
    <row r="1243" spans="1:6" ht="15.75" customHeight="1">
      <c r="A1243" s="2"/>
      <c r="B1243" s="2"/>
      <c r="C1243" s="2"/>
      <c r="D1243" s="2"/>
      <c r="E1243" s="2"/>
      <c r="F1243" s="2"/>
    </row>
    <row r="1244" spans="1:6" ht="15.75" customHeight="1">
      <c r="A1244" s="2"/>
      <c r="B1244" s="2"/>
      <c r="C1244" s="2"/>
      <c r="D1244" s="2"/>
      <c r="E1244" s="2"/>
      <c r="F1244" s="2"/>
    </row>
    <row r="1245" spans="1:6" ht="15.75" customHeight="1">
      <c r="A1245" s="2"/>
      <c r="B1245" s="2"/>
      <c r="C1245" s="2"/>
      <c r="D1245" s="2"/>
      <c r="E1245" s="2"/>
      <c r="F1245" s="2"/>
    </row>
    <row r="1246" spans="1:6" ht="15.75" customHeight="1">
      <c r="A1246" s="2"/>
      <c r="B1246" s="2"/>
      <c r="C1246" s="2"/>
      <c r="D1246" s="2"/>
      <c r="E1246" s="2"/>
      <c r="F1246" s="2"/>
    </row>
    <row r="1247" spans="1:6" ht="15.75" customHeight="1">
      <c r="A1247" s="2"/>
      <c r="B1247" s="2"/>
      <c r="C1247" s="2"/>
      <c r="D1247" s="2"/>
      <c r="E1247" s="2"/>
      <c r="F1247" s="2"/>
    </row>
    <row r="1248" spans="1:6" ht="15.75" customHeight="1">
      <c r="A1248" s="2"/>
      <c r="B1248" s="2"/>
      <c r="C1248" s="2"/>
      <c r="D1248" s="2"/>
      <c r="E1248" s="2"/>
      <c r="F1248" s="2"/>
    </row>
    <row r="1249" spans="1:6" ht="15.75" customHeight="1">
      <c r="A1249" s="2"/>
      <c r="B1249" s="2"/>
      <c r="C1249" s="2"/>
      <c r="D1249" s="2"/>
      <c r="E1249" s="2"/>
      <c r="F1249" s="2"/>
    </row>
    <row r="1250" spans="1:6" ht="15.75" customHeight="1">
      <c r="A1250" s="2"/>
      <c r="B1250" s="2"/>
      <c r="C1250" s="2"/>
      <c r="D1250" s="2"/>
      <c r="E1250" s="2"/>
      <c r="F1250" s="2"/>
    </row>
    <row r="1251" spans="1:6" ht="15.75" customHeight="1">
      <c r="A1251" s="2"/>
      <c r="B1251" s="2"/>
      <c r="C1251" s="2"/>
      <c r="D1251" s="2"/>
      <c r="E1251" s="2"/>
      <c r="F1251" s="2"/>
    </row>
    <row r="1252" spans="1:6" ht="15.75" customHeight="1">
      <c r="A1252" s="2"/>
      <c r="B1252" s="2"/>
      <c r="C1252" s="2"/>
      <c r="D1252" s="2"/>
      <c r="E1252" s="2"/>
      <c r="F1252" s="2"/>
    </row>
    <row r="1253" spans="1:6" ht="15.75" customHeight="1">
      <c r="A1253" s="2"/>
      <c r="B1253" s="2"/>
      <c r="C1253" s="2"/>
      <c r="D1253" s="2"/>
      <c r="E1253" s="2"/>
      <c r="F1253" s="2"/>
    </row>
    <row r="1254" spans="1:6" ht="15.75" customHeight="1">
      <c r="A1254" s="2"/>
      <c r="B1254" s="2"/>
      <c r="C1254" s="2"/>
      <c r="D1254" s="2"/>
      <c r="E1254" s="2"/>
      <c r="F1254" s="2"/>
    </row>
    <row r="1255" spans="1:6" ht="15.75" customHeight="1">
      <c r="A1255" s="2"/>
      <c r="B1255" s="2"/>
      <c r="C1255" s="2"/>
      <c r="D1255" s="2"/>
      <c r="E1255" s="2"/>
      <c r="F1255" s="2"/>
    </row>
    <row r="1256" spans="1:6" ht="15.75" customHeight="1">
      <c r="A1256" s="2"/>
      <c r="B1256" s="2"/>
      <c r="C1256" s="2"/>
      <c r="D1256" s="2"/>
      <c r="E1256" s="2"/>
      <c r="F1256" s="2"/>
    </row>
    <row r="1257" spans="1:6" ht="15.75" customHeight="1">
      <c r="A1257" s="2"/>
      <c r="B1257" s="2"/>
      <c r="C1257" s="2"/>
      <c r="D1257" s="2"/>
      <c r="E1257" s="2"/>
      <c r="F1257" s="2"/>
    </row>
    <row r="1258" spans="1:6" ht="15.75" customHeight="1">
      <c r="A1258" s="2"/>
      <c r="B1258" s="2"/>
      <c r="C1258" s="2"/>
      <c r="D1258" s="2"/>
      <c r="E1258" s="2"/>
      <c r="F1258" s="2"/>
    </row>
    <row r="1259" spans="1:6" ht="15.75" customHeight="1">
      <c r="A1259" s="2"/>
      <c r="B1259" s="2"/>
      <c r="C1259" s="2"/>
      <c r="D1259" s="2"/>
      <c r="E1259" s="2"/>
      <c r="F1259" s="2"/>
    </row>
    <row r="1260" spans="1:6" ht="15.75" customHeight="1">
      <c r="A1260" s="2"/>
      <c r="B1260" s="2"/>
      <c r="C1260" s="2"/>
      <c r="D1260" s="2"/>
      <c r="E1260" s="2"/>
      <c r="F1260" s="2"/>
    </row>
    <row r="1261" spans="1:6" ht="15.75" customHeight="1">
      <c r="A1261" s="2"/>
      <c r="B1261" s="2"/>
      <c r="C1261" s="2"/>
      <c r="D1261" s="2"/>
      <c r="E1261" s="2"/>
      <c r="F1261" s="2"/>
    </row>
    <row r="1262" spans="1:6" ht="15.75" customHeight="1">
      <c r="A1262" s="2"/>
      <c r="B1262" s="2"/>
      <c r="C1262" s="2"/>
      <c r="D1262" s="2"/>
      <c r="E1262" s="2"/>
      <c r="F1262" s="2"/>
    </row>
    <row r="1263" spans="1:6" ht="15.75" customHeight="1">
      <c r="A1263" s="2"/>
      <c r="B1263" s="2"/>
      <c r="C1263" s="2"/>
      <c r="D1263" s="2"/>
      <c r="E1263" s="2"/>
      <c r="F1263" s="2"/>
    </row>
    <row r="1264" spans="1:6" ht="15.75" customHeight="1">
      <c r="A1264" s="2"/>
      <c r="B1264" s="2"/>
      <c r="C1264" s="2"/>
      <c r="D1264" s="2"/>
      <c r="E1264" s="2"/>
      <c r="F1264" s="2"/>
    </row>
    <row r="1265" spans="1:6" ht="15.75" customHeight="1">
      <c r="A1265" s="2"/>
      <c r="B1265" s="2"/>
      <c r="C1265" s="2"/>
      <c r="D1265" s="2"/>
      <c r="E1265" s="2"/>
      <c r="F1265" s="2"/>
    </row>
    <row r="1266" spans="1:6" ht="15.75" customHeight="1">
      <c r="A1266" s="2"/>
      <c r="B1266" s="2"/>
      <c r="C1266" s="2"/>
      <c r="D1266" s="2"/>
      <c r="E1266" s="2"/>
      <c r="F1266" s="2"/>
    </row>
    <row r="1267" spans="1:6" ht="15.75" customHeight="1">
      <c r="A1267" s="2"/>
      <c r="B1267" s="2"/>
      <c r="C1267" s="2"/>
      <c r="D1267" s="2"/>
      <c r="E1267" s="2"/>
      <c r="F1267" s="2"/>
    </row>
    <row r="1268" spans="1:6" ht="15.75" customHeight="1">
      <c r="A1268" s="2"/>
      <c r="B1268" s="2"/>
      <c r="C1268" s="2"/>
      <c r="D1268" s="2"/>
      <c r="E1268" s="2"/>
      <c r="F1268" s="2"/>
    </row>
    <row r="1269" spans="1:6" ht="15.75" customHeight="1">
      <c r="A1269" s="2"/>
      <c r="B1269" s="2"/>
      <c r="C1269" s="2"/>
      <c r="D1269" s="2"/>
      <c r="E1269" s="2"/>
      <c r="F1269" s="2"/>
    </row>
    <row r="1270" spans="1:6" ht="15.75" customHeight="1">
      <c r="A1270" s="2"/>
      <c r="B1270" s="2"/>
      <c r="C1270" s="2"/>
      <c r="D1270" s="2"/>
      <c r="E1270" s="2"/>
      <c r="F1270" s="2"/>
    </row>
    <row r="1271" spans="1:6" ht="15.75" customHeight="1">
      <c r="A1271" s="2"/>
      <c r="B1271" s="2"/>
      <c r="C1271" s="2"/>
      <c r="D1271" s="2"/>
      <c r="E1271" s="2"/>
      <c r="F1271" s="2"/>
    </row>
    <row r="1272" spans="1:6" ht="15.75" customHeight="1">
      <c r="A1272" s="2"/>
      <c r="B1272" s="2"/>
      <c r="C1272" s="2"/>
      <c r="D1272" s="2"/>
      <c r="E1272" s="2"/>
      <c r="F1272" s="2"/>
    </row>
    <row r="1273" spans="1:6" ht="15.75" customHeight="1">
      <c r="A1273" s="2"/>
      <c r="B1273" s="2"/>
      <c r="C1273" s="2"/>
      <c r="D1273" s="2"/>
      <c r="E1273" s="2"/>
      <c r="F1273" s="2"/>
    </row>
    <row r="1274" spans="1:6" ht="15.75" customHeight="1">
      <c r="A1274" s="2"/>
      <c r="B1274" s="2"/>
      <c r="C1274" s="2"/>
      <c r="D1274" s="2"/>
      <c r="E1274" s="2"/>
      <c r="F1274" s="2"/>
    </row>
    <row r="1275" spans="1:6" ht="15.75" customHeight="1">
      <c r="A1275" s="2"/>
      <c r="B1275" s="2"/>
      <c r="C1275" s="2"/>
      <c r="D1275" s="2"/>
      <c r="E1275" s="2"/>
      <c r="F1275" s="2"/>
    </row>
    <row r="1276" spans="1:6" ht="15.75" customHeight="1">
      <c r="A1276" s="2"/>
      <c r="B1276" s="2"/>
      <c r="C1276" s="2"/>
      <c r="D1276" s="2"/>
      <c r="E1276" s="2"/>
      <c r="F1276" s="2"/>
    </row>
    <row r="1277" spans="1:6" ht="15.75" customHeight="1">
      <c r="A1277" s="2"/>
      <c r="B1277" s="2"/>
      <c r="C1277" s="2"/>
      <c r="D1277" s="2"/>
      <c r="E1277" s="2"/>
      <c r="F1277" s="2"/>
    </row>
    <row r="1278" spans="1:6" ht="15.75" customHeight="1">
      <c r="A1278" s="2"/>
      <c r="B1278" s="2"/>
      <c r="C1278" s="2"/>
      <c r="D1278" s="2"/>
      <c r="E1278" s="2"/>
      <c r="F1278" s="2"/>
    </row>
    <row r="1279" spans="1:6" ht="15.75" customHeight="1">
      <c r="A1279" s="2"/>
      <c r="B1279" s="2"/>
      <c r="C1279" s="2"/>
      <c r="D1279" s="2"/>
      <c r="E1279" s="2"/>
      <c r="F1279" s="2"/>
    </row>
    <row r="1280" spans="1:6" ht="15.75" customHeight="1">
      <c r="A1280" s="2"/>
      <c r="B1280" s="2"/>
      <c r="C1280" s="2"/>
      <c r="D1280" s="2"/>
      <c r="E1280" s="2"/>
      <c r="F1280" s="2"/>
    </row>
    <row r="1281" spans="1:6" ht="15.75" customHeight="1">
      <c r="A1281" s="2"/>
      <c r="B1281" s="2"/>
      <c r="C1281" s="2"/>
      <c r="D1281" s="2"/>
      <c r="E1281" s="2"/>
      <c r="F1281" s="2"/>
    </row>
    <row r="1282" spans="1:6" ht="15.75" customHeight="1">
      <c r="A1282" s="2"/>
      <c r="B1282" s="2"/>
      <c r="C1282" s="2"/>
      <c r="D1282" s="2"/>
      <c r="E1282" s="2"/>
      <c r="F1282" s="2"/>
    </row>
    <row r="1283" spans="1:6" ht="15.75" customHeight="1">
      <c r="A1283" s="2"/>
      <c r="B1283" s="2"/>
      <c r="C1283" s="2"/>
      <c r="D1283" s="2"/>
      <c r="E1283" s="2"/>
      <c r="F1283" s="2"/>
    </row>
    <row r="1284" spans="1:6" ht="15.75" customHeight="1">
      <c r="A1284" s="2"/>
      <c r="B1284" s="2"/>
      <c r="C1284" s="2"/>
      <c r="D1284" s="2"/>
      <c r="E1284" s="2"/>
      <c r="F1284" s="2"/>
    </row>
    <row r="1285" spans="1:6" ht="15.75" customHeight="1">
      <c r="A1285" s="2"/>
      <c r="B1285" s="2"/>
      <c r="C1285" s="2"/>
      <c r="D1285" s="2"/>
      <c r="E1285" s="2"/>
      <c r="F1285" s="2"/>
    </row>
    <row r="1286" spans="1:6" ht="15.75" customHeight="1">
      <c r="A1286" s="2"/>
      <c r="B1286" s="2"/>
      <c r="C1286" s="2"/>
      <c r="D1286" s="2"/>
      <c r="E1286" s="2"/>
      <c r="F1286" s="2"/>
    </row>
    <row r="1287" spans="1:6" ht="15.75" customHeight="1">
      <c r="A1287" s="2"/>
      <c r="B1287" s="2"/>
      <c r="C1287" s="2"/>
      <c r="D1287" s="2"/>
      <c r="E1287" s="2"/>
      <c r="F1287" s="2"/>
    </row>
    <row r="1288" spans="1:6" ht="15.75" customHeight="1">
      <c r="A1288" s="2"/>
      <c r="B1288" s="2"/>
      <c r="C1288" s="2"/>
      <c r="D1288" s="2"/>
      <c r="E1288" s="2"/>
      <c r="F1288" s="2"/>
    </row>
    <row r="1289" spans="1:6" ht="15.75" customHeight="1">
      <c r="A1289" s="2"/>
      <c r="B1289" s="2"/>
      <c r="C1289" s="2"/>
      <c r="D1289" s="2"/>
      <c r="E1289" s="2"/>
      <c r="F1289" s="2"/>
    </row>
    <row r="1290" spans="1:6" ht="15.75" customHeight="1">
      <c r="A1290" s="2"/>
      <c r="B1290" s="2"/>
      <c r="C1290" s="2"/>
      <c r="D1290" s="2"/>
      <c r="E1290" s="2"/>
      <c r="F1290" s="2"/>
    </row>
    <row r="1291" spans="1:6" ht="15.75" customHeight="1">
      <c r="A1291" s="2"/>
      <c r="B1291" s="2"/>
      <c r="C1291" s="2"/>
      <c r="D1291" s="2"/>
      <c r="E1291" s="2"/>
      <c r="F1291" s="2"/>
    </row>
    <row r="1292" spans="1:6" ht="15.75" customHeight="1">
      <c r="A1292" s="2"/>
      <c r="B1292" s="2"/>
      <c r="C1292" s="2"/>
      <c r="D1292" s="2"/>
      <c r="E1292" s="2"/>
      <c r="F1292" s="2"/>
    </row>
    <row r="1293" spans="1:6" ht="15.75" customHeight="1">
      <c r="A1293" s="2"/>
      <c r="B1293" s="2"/>
      <c r="C1293" s="2"/>
      <c r="D1293" s="2"/>
      <c r="E1293" s="2"/>
      <c r="F1293" s="2"/>
    </row>
    <row r="1294" spans="1:6" ht="15.75" customHeight="1">
      <c r="A1294" s="2"/>
      <c r="B1294" s="2"/>
      <c r="C1294" s="2"/>
      <c r="D1294" s="2"/>
      <c r="E1294" s="2"/>
      <c r="F1294" s="2"/>
    </row>
    <row r="1295" spans="1:6" ht="15.75" customHeight="1">
      <c r="A1295" s="2"/>
      <c r="B1295" s="2"/>
      <c r="C1295" s="2"/>
      <c r="D1295" s="2"/>
      <c r="E1295" s="2"/>
      <c r="F1295" s="2"/>
    </row>
    <row r="1296" spans="1:6" ht="15.75" customHeight="1">
      <c r="A1296" s="2"/>
      <c r="B1296" s="2"/>
      <c r="C1296" s="2"/>
      <c r="D1296" s="2"/>
      <c r="E1296" s="2"/>
      <c r="F1296" s="2"/>
    </row>
    <row r="1297" spans="1:6" ht="15.75" customHeight="1">
      <c r="A1297" s="2"/>
      <c r="B1297" s="2"/>
      <c r="C1297" s="2"/>
      <c r="D1297" s="2"/>
      <c r="E1297" s="2"/>
      <c r="F1297" s="2"/>
    </row>
    <row r="1298" spans="1:6" ht="15.75" customHeight="1">
      <c r="A1298" s="2"/>
      <c r="B1298" s="2"/>
      <c r="C1298" s="2"/>
      <c r="D1298" s="2"/>
      <c r="E1298" s="2"/>
      <c r="F1298" s="2"/>
    </row>
    <row r="1299" spans="1:6" ht="15.75" customHeight="1">
      <c r="A1299" s="2"/>
      <c r="B1299" s="2"/>
      <c r="C1299" s="2"/>
      <c r="D1299" s="2"/>
      <c r="E1299" s="2"/>
      <c r="F1299" s="2"/>
    </row>
    <row r="1300" spans="1:6" ht="15.75" customHeight="1">
      <c r="A1300" s="2"/>
      <c r="B1300" s="2"/>
      <c r="C1300" s="2"/>
      <c r="D1300" s="2"/>
      <c r="E1300" s="2"/>
      <c r="F1300" s="2"/>
    </row>
    <row r="1301" spans="1:6" ht="15.75" customHeight="1">
      <c r="A1301" s="2"/>
      <c r="B1301" s="2"/>
      <c r="C1301" s="2"/>
      <c r="D1301" s="2"/>
      <c r="E1301" s="2"/>
      <c r="F1301" s="2"/>
    </row>
    <row r="1302" spans="1:6" ht="15.75" customHeight="1">
      <c r="A1302" s="2"/>
      <c r="B1302" s="2"/>
      <c r="C1302" s="2"/>
      <c r="D1302" s="2"/>
      <c r="E1302" s="2"/>
      <c r="F1302" s="2"/>
    </row>
    <row r="1303" spans="1:6" ht="15.75" customHeight="1">
      <c r="A1303" s="2"/>
      <c r="B1303" s="2"/>
      <c r="C1303" s="2"/>
      <c r="D1303" s="2"/>
      <c r="E1303" s="2"/>
      <c r="F1303" s="2"/>
    </row>
    <row r="1304" spans="1:6" ht="15.75" customHeight="1">
      <c r="A1304" s="2"/>
      <c r="B1304" s="2"/>
      <c r="C1304" s="2"/>
      <c r="D1304" s="2"/>
      <c r="E1304" s="2"/>
      <c r="F1304" s="2"/>
    </row>
    <row r="1305" spans="1:6" ht="15.75" customHeight="1">
      <c r="A1305" s="2"/>
      <c r="B1305" s="2"/>
      <c r="C1305" s="2"/>
      <c r="D1305" s="2"/>
      <c r="E1305" s="2"/>
      <c r="F1305" s="2"/>
    </row>
    <row r="1306" spans="1:6" ht="15.75" customHeight="1">
      <c r="A1306" s="2"/>
      <c r="B1306" s="2"/>
      <c r="C1306" s="2"/>
      <c r="D1306" s="2"/>
      <c r="E1306" s="2"/>
      <c r="F1306" s="2"/>
    </row>
    <row r="1307" spans="1:6" ht="15.75" customHeight="1">
      <c r="A1307" s="2"/>
      <c r="B1307" s="2"/>
      <c r="C1307" s="2"/>
      <c r="D1307" s="2"/>
      <c r="E1307" s="2"/>
      <c r="F1307" s="2"/>
    </row>
    <row r="1308" spans="1:6" ht="15.75" customHeight="1">
      <c r="A1308" s="2"/>
      <c r="B1308" s="2"/>
      <c r="C1308" s="2"/>
      <c r="D1308" s="2"/>
      <c r="E1308" s="2"/>
      <c r="F1308" s="2"/>
    </row>
    <row r="1309" spans="1:6" ht="15.75" customHeight="1">
      <c r="A1309" s="2"/>
      <c r="B1309" s="2"/>
      <c r="C1309" s="2"/>
      <c r="D1309" s="2"/>
      <c r="E1309" s="2"/>
      <c r="F1309" s="2"/>
    </row>
    <row r="1310" spans="1:6" ht="15.75" customHeight="1">
      <c r="A1310" s="2"/>
      <c r="B1310" s="2"/>
      <c r="C1310" s="2"/>
      <c r="D1310" s="2"/>
      <c r="E1310" s="2"/>
      <c r="F1310" s="2"/>
    </row>
    <row r="1311" spans="1:6" ht="15.75" customHeight="1">
      <c r="A1311" s="2"/>
      <c r="B1311" s="2"/>
      <c r="C1311" s="2"/>
      <c r="D1311" s="2"/>
      <c r="E1311" s="2"/>
      <c r="F1311" s="2"/>
    </row>
    <row r="1312" spans="1:6" ht="15.75" customHeight="1">
      <c r="A1312" s="2"/>
      <c r="B1312" s="2"/>
      <c r="C1312" s="2"/>
      <c r="D1312" s="2"/>
      <c r="E1312" s="2"/>
      <c r="F1312" s="2"/>
    </row>
    <row r="1313" spans="1:6" ht="15.75" customHeight="1">
      <c r="A1313" s="2"/>
      <c r="B1313" s="2"/>
      <c r="C1313" s="2"/>
      <c r="D1313" s="2"/>
      <c r="E1313" s="2"/>
      <c r="F1313" s="2"/>
    </row>
    <row r="1314" spans="1:6" ht="15.75" customHeight="1">
      <c r="A1314" s="2"/>
      <c r="B1314" s="2"/>
      <c r="C1314" s="2"/>
      <c r="D1314" s="2"/>
      <c r="E1314" s="2"/>
      <c r="F1314" s="2"/>
    </row>
    <row r="1315" spans="1:6" ht="15.75" customHeight="1">
      <c r="A1315" s="2"/>
      <c r="B1315" s="2"/>
      <c r="C1315" s="2"/>
      <c r="D1315" s="2"/>
      <c r="E1315" s="2"/>
      <c r="F1315" s="2"/>
    </row>
    <row r="1316" spans="1:6" ht="15.75" customHeight="1">
      <c r="A1316" s="2"/>
      <c r="B1316" s="2"/>
      <c r="C1316" s="2"/>
      <c r="D1316" s="2"/>
      <c r="E1316" s="2"/>
      <c r="F1316" s="2"/>
    </row>
    <row r="1317" spans="1:6" ht="15.75" customHeight="1">
      <c r="A1317" s="2"/>
      <c r="B1317" s="2"/>
      <c r="C1317" s="2"/>
      <c r="D1317" s="2"/>
      <c r="E1317" s="2"/>
      <c r="F1317" s="2"/>
    </row>
    <row r="1318" spans="1:6" ht="15.75" customHeight="1">
      <c r="A1318" s="2"/>
      <c r="B1318" s="2"/>
      <c r="C1318" s="2"/>
      <c r="D1318" s="2"/>
      <c r="E1318" s="2"/>
      <c r="F1318" s="2"/>
    </row>
    <row r="1319" spans="1:6" ht="15.75" customHeight="1">
      <c r="A1319" s="2"/>
      <c r="B1319" s="2"/>
      <c r="C1319" s="2"/>
      <c r="D1319" s="2"/>
      <c r="E1319" s="2"/>
      <c r="F1319" s="2"/>
    </row>
    <row r="1320" spans="1:6" ht="15.75" customHeight="1">
      <c r="A1320" s="2"/>
      <c r="B1320" s="2"/>
      <c r="C1320" s="2"/>
      <c r="D1320" s="2"/>
      <c r="E1320" s="2"/>
      <c r="F1320" s="2"/>
    </row>
    <row r="1321" spans="1:6" ht="15.75" customHeight="1">
      <c r="A1321" s="2"/>
      <c r="B1321" s="2"/>
      <c r="C1321" s="2"/>
      <c r="D1321" s="2"/>
      <c r="E1321" s="2"/>
      <c r="F1321" s="2"/>
    </row>
    <row r="1322" spans="1:6" ht="15.75" customHeight="1">
      <c r="A1322" s="2"/>
      <c r="B1322" s="2"/>
      <c r="C1322" s="2"/>
      <c r="D1322" s="2"/>
      <c r="E1322" s="2"/>
      <c r="F1322" s="2"/>
    </row>
    <row r="1323" spans="1:6" ht="15.75" customHeight="1">
      <c r="A1323" s="2"/>
      <c r="B1323" s="2"/>
      <c r="C1323" s="2"/>
      <c r="D1323" s="2"/>
      <c r="E1323" s="2"/>
      <c r="F1323" s="2"/>
    </row>
    <row r="1324" spans="1:6" ht="15.75" customHeight="1">
      <c r="A1324" s="2"/>
      <c r="B1324" s="2"/>
      <c r="C1324" s="2"/>
      <c r="D1324" s="2"/>
      <c r="E1324" s="2"/>
      <c r="F1324" s="2"/>
    </row>
    <row r="1325" spans="1:6" ht="15.75" customHeight="1">
      <c r="A1325" s="2"/>
      <c r="B1325" s="2"/>
      <c r="C1325" s="2"/>
      <c r="D1325" s="2"/>
      <c r="E1325" s="2"/>
      <c r="F1325" s="2"/>
    </row>
    <row r="1326" spans="1:6" ht="15.75" customHeight="1">
      <c r="A1326" s="2"/>
      <c r="B1326" s="2"/>
      <c r="C1326" s="2"/>
      <c r="D1326" s="2"/>
      <c r="E1326" s="2"/>
      <c r="F1326" s="2"/>
    </row>
    <row r="1327" spans="1:6" ht="15.75" customHeight="1">
      <c r="A1327" s="2"/>
      <c r="B1327" s="2"/>
      <c r="C1327" s="2"/>
      <c r="D1327" s="2"/>
      <c r="E1327" s="2"/>
      <c r="F1327" s="2"/>
    </row>
    <row r="1328" spans="1:6" ht="15.75" customHeight="1">
      <c r="A1328" s="2"/>
      <c r="B1328" s="2"/>
      <c r="C1328" s="2"/>
      <c r="D1328" s="2"/>
      <c r="E1328" s="2"/>
      <c r="F1328" s="2"/>
    </row>
    <row r="1329" spans="1:6" ht="15.75" customHeight="1">
      <c r="A1329" s="2"/>
      <c r="B1329" s="2"/>
      <c r="C1329" s="2"/>
      <c r="D1329" s="2"/>
      <c r="E1329" s="2"/>
      <c r="F1329" s="2"/>
    </row>
    <row r="1330" spans="1:6" ht="15.75" customHeight="1">
      <c r="A1330" s="2"/>
      <c r="B1330" s="2"/>
      <c r="C1330" s="2"/>
      <c r="D1330" s="2"/>
      <c r="E1330" s="2"/>
      <c r="F1330" s="2"/>
    </row>
    <row r="1331" spans="1:6" ht="15.75" customHeight="1">
      <c r="A1331" s="2"/>
      <c r="B1331" s="2"/>
      <c r="C1331" s="2"/>
      <c r="D1331" s="2"/>
      <c r="E1331" s="2"/>
      <c r="F1331" s="2"/>
    </row>
    <row r="1332" spans="1:6" ht="15.75" customHeight="1">
      <c r="A1332" s="2"/>
      <c r="B1332" s="2"/>
      <c r="C1332" s="2"/>
      <c r="D1332" s="2"/>
      <c r="E1332" s="2"/>
      <c r="F1332" s="2"/>
    </row>
    <row r="1333" spans="1:6" ht="15.75" customHeight="1">
      <c r="A1333" s="2"/>
      <c r="B1333" s="2"/>
      <c r="C1333" s="2"/>
      <c r="D1333" s="2"/>
      <c r="E1333" s="2"/>
      <c r="F1333" s="2"/>
    </row>
    <row r="1334" spans="1:6" ht="15.75" customHeight="1">
      <c r="A1334" s="2"/>
      <c r="B1334" s="2"/>
      <c r="C1334" s="2"/>
      <c r="D1334" s="2"/>
      <c r="E1334" s="2"/>
      <c r="F1334" s="2"/>
    </row>
    <row r="1335" spans="1:6" ht="15.75" customHeight="1">
      <c r="A1335" s="2"/>
      <c r="B1335" s="2"/>
      <c r="C1335" s="2"/>
      <c r="D1335" s="2"/>
      <c r="E1335" s="2"/>
      <c r="F1335" s="2"/>
    </row>
    <row r="1336" spans="1:6" ht="15.75" customHeight="1">
      <c r="A1336" s="2"/>
      <c r="B1336" s="2"/>
      <c r="C1336" s="2"/>
      <c r="D1336" s="2"/>
      <c r="E1336" s="2"/>
      <c r="F1336" s="2"/>
    </row>
    <row r="1337" spans="1:6" ht="15.75" customHeight="1">
      <c r="A1337" s="2"/>
      <c r="B1337" s="2"/>
      <c r="C1337" s="2"/>
      <c r="D1337" s="2"/>
      <c r="E1337" s="2"/>
      <c r="F1337" s="2"/>
    </row>
    <row r="1338" spans="1:6" ht="15.75" customHeight="1">
      <c r="A1338" s="2"/>
      <c r="B1338" s="2"/>
      <c r="C1338" s="2"/>
      <c r="D1338" s="2"/>
      <c r="E1338" s="2"/>
      <c r="F1338" s="2"/>
    </row>
    <row r="1339" spans="1:6" ht="15.75" customHeight="1">
      <c r="A1339" s="2"/>
      <c r="B1339" s="2"/>
      <c r="C1339" s="2"/>
      <c r="D1339" s="2"/>
      <c r="E1339" s="2"/>
      <c r="F1339" s="2"/>
    </row>
    <row r="1340" spans="1:6" ht="15.75" customHeight="1">
      <c r="A1340" s="2"/>
      <c r="B1340" s="2"/>
      <c r="C1340" s="2"/>
      <c r="D1340" s="2"/>
      <c r="E1340" s="2"/>
      <c r="F1340" s="2"/>
    </row>
    <row r="1341" spans="1:6" ht="15.75" customHeight="1">
      <c r="A1341" s="2"/>
      <c r="B1341" s="2"/>
      <c r="C1341" s="2"/>
      <c r="D1341" s="2"/>
      <c r="E1341" s="2"/>
      <c r="F1341" s="2"/>
    </row>
    <row r="1342" spans="1:6" ht="15.75" customHeight="1">
      <c r="A1342" s="2"/>
      <c r="B1342" s="2"/>
      <c r="C1342" s="2"/>
      <c r="D1342" s="2"/>
      <c r="E1342" s="2"/>
      <c r="F1342" s="2"/>
    </row>
    <row r="1343" spans="1:6" ht="15.75" customHeight="1">
      <c r="A1343" s="2"/>
      <c r="B1343" s="2"/>
      <c r="C1343" s="2"/>
      <c r="D1343" s="2"/>
      <c r="E1343" s="2"/>
      <c r="F1343" s="2"/>
    </row>
    <row r="1344" spans="1:6" ht="15.75" customHeight="1">
      <c r="A1344" s="2"/>
      <c r="B1344" s="2"/>
      <c r="C1344" s="2"/>
      <c r="D1344" s="2"/>
      <c r="E1344" s="2"/>
      <c r="F1344" s="2"/>
    </row>
    <row r="1345" spans="1:6" ht="15.75" customHeight="1">
      <c r="A1345" s="2"/>
      <c r="B1345" s="2"/>
      <c r="C1345" s="2"/>
      <c r="D1345" s="2"/>
      <c r="E1345" s="2"/>
      <c r="F1345" s="2"/>
    </row>
    <row r="1346" spans="1:6" ht="15.75" customHeight="1">
      <c r="A1346" s="2"/>
      <c r="B1346" s="2"/>
      <c r="C1346" s="2"/>
      <c r="D1346" s="2"/>
      <c r="E1346" s="2"/>
      <c r="F1346" s="2"/>
    </row>
    <row r="1347" spans="1:6" ht="15.75" customHeight="1">
      <c r="A1347" s="2"/>
      <c r="B1347" s="2"/>
      <c r="C1347" s="2"/>
      <c r="D1347" s="2"/>
      <c r="E1347" s="2"/>
      <c r="F1347" s="2"/>
    </row>
    <row r="1348" spans="1:6" ht="15.75" customHeight="1">
      <c r="A1348" s="2"/>
      <c r="B1348" s="2"/>
      <c r="C1348" s="2"/>
      <c r="D1348" s="2"/>
      <c r="E1348" s="2"/>
      <c r="F1348" s="2"/>
    </row>
    <row r="1349" spans="1:6" ht="15.75" customHeight="1">
      <c r="A1349" s="2"/>
      <c r="B1349" s="2"/>
      <c r="C1349" s="2"/>
      <c r="D1349" s="2"/>
      <c r="E1349" s="2"/>
      <c r="F1349" s="2"/>
    </row>
    <row r="1350" spans="1:6" ht="15.75" customHeight="1">
      <c r="A1350" s="2"/>
      <c r="B1350" s="2"/>
      <c r="C1350" s="2"/>
      <c r="D1350" s="2"/>
      <c r="E1350" s="2"/>
      <c r="F1350" s="2"/>
    </row>
    <row r="1351" spans="1:6" ht="15.75" customHeight="1">
      <c r="A1351" s="2"/>
      <c r="B1351" s="2"/>
      <c r="C1351" s="2"/>
      <c r="D1351" s="2"/>
      <c r="E1351" s="2"/>
      <c r="F1351" s="2"/>
    </row>
    <row r="1352" spans="1:6" ht="15.75" customHeight="1">
      <c r="A1352" s="2"/>
      <c r="B1352" s="2"/>
      <c r="C1352" s="2"/>
      <c r="D1352" s="2"/>
      <c r="E1352" s="2"/>
      <c r="F1352" s="2"/>
    </row>
    <row r="1353" spans="1:6" ht="15.75" customHeight="1">
      <c r="A1353" s="2"/>
      <c r="B1353" s="2"/>
      <c r="C1353" s="2"/>
      <c r="D1353" s="2"/>
      <c r="E1353" s="2"/>
      <c r="F1353" s="2"/>
    </row>
    <row r="1354" spans="1:6" ht="15.75" customHeight="1">
      <c r="A1354" s="2"/>
      <c r="B1354" s="2"/>
      <c r="C1354" s="2"/>
      <c r="D1354" s="2"/>
      <c r="E1354" s="2"/>
      <c r="F1354" s="2"/>
    </row>
    <row r="1355" spans="1:6" ht="15.75" customHeight="1">
      <c r="A1355" s="2"/>
      <c r="B1355" s="2"/>
      <c r="C1355" s="2"/>
      <c r="D1355" s="2"/>
      <c r="E1355" s="2"/>
      <c r="F1355" s="2"/>
    </row>
    <row r="1356" spans="1:6" ht="15.75" customHeight="1">
      <c r="A1356" s="2"/>
      <c r="B1356" s="2"/>
      <c r="C1356" s="2"/>
      <c r="D1356" s="2"/>
      <c r="E1356" s="2"/>
      <c r="F1356" s="2"/>
    </row>
    <row r="1357" spans="1:6" ht="15.75" customHeight="1">
      <c r="A1357" s="2"/>
      <c r="B1357" s="2"/>
      <c r="C1357" s="2"/>
      <c r="D1357" s="2"/>
      <c r="E1357" s="2"/>
      <c r="F1357" s="2"/>
    </row>
    <row r="1358" spans="1:6" ht="15.75" customHeight="1">
      <c r="A1358" s="2"/>
      <c r="B1358" s="2"/>
      <c r="C1358" s="2"/>
      <c r="D1358" s="2"/>
      <c r="E1358" s="2"/>
      <c r="F1358" s="2"/>
    </row>
    <row r="1359" spans="1:6" ht="15.75" customHeight="1">
      <c r="A1359" s="2"/>
      <c r="B1359" s="2"/>
      <c r="C1359" s="2"/>
      <c r="D1359" s="2"/>
      <c r="E1359" s="2"/>
      <c r="F1359" s="2"/>
    </row>
    <row r="1360" spans="1:6" ht="15.75" customHeight="1">
      <c r="A1360" s="2"/>
      <c r="B1360" s="2"/>
      <c r="C1360" s="2"/>
      <c r="D1360" s="2"/>
      <c r="E1360" s="2"/>
      <c r="F1360" s="2"/>
    </row>
    <row r="1361" spans="1:6" ht="15.75" customHeight="1">
      <c r="A1361" s="2"/>
      <c r="B1361" s="2"/>
      <c r="C1361" s="2"/>
      <c r="D1361" s="2"/>
      <c r="E1361" s="2"/>
      <c r="F1361" s="2"/>
    </row>
    <row r="1362" spans="1:6" ht="15.75" customHeight="1">
      <c r="A1362" s="2"/>
      <c r="B1362" s="2"/>
      <c r="C1362" s="2"/>
      <c r="D1362" s="2"/>
      <c r="E1362" s="2"/>
      <c r="F1362" s="2"/>
    </row>
    <row r="1363" spans="1:6" ht="15.75" customHeight="1">
      <c r="A1363" s="2"/>
      <c r="B1363" s="2"/>
      <c r="C1363" s="2"/>
      <c r="D1363" s="2"/>
      <c r="E1363" s="2"/>
      <c r="F1363" s="2"/>
    </row>
    <row r="1364" spans="1:6" ht="15.75" customHeight="1">
      <c r="A1364" s="2"/>
      <c r="B1364" s="2"/>
      <c r="C1364" s="2"/>
      <c r="D1364" s="2"/>
      <c r="E1364" s="2"/>
      <c r="F1364" s="2"/>
    </row>
    <row r="1365" spans="1:6" ht="15.75" customHeight="1">
      <c r="A1365" s="2"/>
      <c r="B1365" s="2"/>
      <c r="C1365" s="2"/>
      <c r="D1365" s="2"/>
      <c r="E1365" s="2"/>
      <c r="F1365" s="2"/>
    </row>
    <row r="1366" spans="1:6" ht="15.75" customHeight="1">
      <c r="A1366" s="2"/>
      <c r="B1366" s="2"/>
      <c r="C1366" s="2"/>
      <c r="D1366" s="2"/>
      <c r="E1366" s="2"/>
      <c r="F1366" s="2"/>
    </row>
    <row r="1367" spans="1:6" ht="15.75" customHeight="1">
      <c r="A1367" s="2"/>
      <c r="B1367" s="2"/>
      <c r="C1367" s="2"/>
      <c r="D1367" s="2"/>
      <c r="E1367" s="2"/>
      <c r="F1367" s="2"/>
    </row>
    <row r="1368" spans="1:6" ht="15.75" customHeight="1">
      <c r="A1368" s="2"/>
      <c r="B1368" s="2"/>
      <c r="C1368" s="2"/>
      <c r="D1368" s="2"/>
      <c r="E1368" s="2"/>
      <c r="F1368" s="2"/>
    </row>
    <row r="1369" spans="1:6" ht="15.75" customHeight="1">
      <c r="A1369" s="2"/>
      <c r="B1369" s="2"/>
      <c r="C1369" s="2"/>
      <c r="D1369" s="2"/>
      <c r="E1369" s="2"/>
      <c r="F1369" s="2"/>
    </row>
    <row r="1370" spans="1:6" ht="15.75" customHeight="1">
      <c r="A1370" s="2"/>
      <c r="B1370" s="2"/>
      <c r="C1370" s="2"/>
      <c r="D1370" s="2"/>
      <c r="E1370" s="2"/>
      <c r="F1370" s="2"/>
    </row>
    <row r="1371" spans="1:6" ht="15.75" customHeight="1">
      <c r="A1371" s="2"/>
      <c r="B1371" s="2"/>
      <c r="C1371" s="2"/>
      <c r="D1371" s="2"/>
      <c r="E1371" s="2"/>
      <c r="F1371" s="2"/>
    </row>
    <row r="1372" spans="1:6" ht="15.75" customHeight="1">
      <c r="A1372" s="2"/>
      <c r="B1372" s="2"/>
      <c r="C1372" s="2"/>
      <c r="D1372" s="2"/>
      <c r="E1372" s="2"/>
      <c r="F1372" s="2"/>
    </row>
    <row r="1373" spans="1:6" ht="15.75" customHeight="1">
      <c r="A1373" s="2"/>
      <c r="B1373" s="2"/>
      <c r="C1373" s="2"/>
      <c r="D1373" s="2"/>
      <c r="E1373" s="2"/>
      <c r="F1373" s="2"/>
    </row>
    <row r="1374" spans="1:6" ht="15.75" customHeight="1">
      <c r="A1374" s="2"/>
      <c r="B1374" s="2"/>
      <c r="C1374" s="2"/>
      <c r="D1374" s="2"/>
      <c r="E1374" s="2"/>
      <c r="F1374" s="2"/>
    </row>
    <row r="1375" spans="1:6" ht="15.75" customHeight="1">
      <c r="A1375" s="2"/>
      <c r="B1375" s="2"/>
      <c r="C1375" s="2"/>
      <c r="D1375" s="2"/>
      <c r="E1375" s="2"/>
      <c r="F1375" s="2"/>
    </row>
    <row r="1376" spans="1:6" ht="15.75" customHeight="1">
      <c r="A1376" s="2"/>
      <c r="B1376" s="2"/>
      <c r="C1376" s="2"/>
      <c r="D1376" s="2"/>
      <c r="E1376" s="2"/>
      <c r="F1376" s="2"/>
    </row>
    <row r="1377" spans="1:6" ht="15.75" customHeight="1">
      <c r="A1377" s="2"/>
      <c r="B1377" s="2"/>
      <c r="C1377" s="2"/>
      <c r="D1377" s="2"/>
      <c r="E1377" s="2"/>
      <c r="F1377" s="2"/>
    </row>
    <row r="1378" spans="1:6" ht="15.75" customHeight="1">
      <c r="A1378" s="2"/>
      <c r="B1378" s="2"/>
      <c r="C1378" s="2"/>
      <c r="D1378" s="2"/>
      <c r="E1378" s="2"/>
      <c r="F1378" s="2"/>
    </row>
    <row r="1379" spans="1:6" ht="15.75" customHeight="1">
      <c r="A1379" s="2"/>
      <c r="B1379" s="2"/>
      <c r="C1379" s="2"/>
      <c r="D1379" s="2"/>
      <c r="E1379" s="2"/>
      <c r="F1379" s="2"/>
    </row>
    <row r="1380" spans="1:6" ht="15.75" customHeight="1">
      <c r="A1380" s="2"/>
      <c r="B1380" s="2"/>
      <c r="C1380" s="2"/>
      <c r="D1380" s="2"/>
      <c r="E1380" s="2"/>
      <c r="F1380" s="2"/>
    </row>
    <row r="1381" spans="1:6" ht="15.75" customHeight="1">
      <c r="A1381" s="2"/>
      <c r="B1381" s="2"/>
      <c r="C1381" s="2"/>
      <c r="D1381" s="2"/>
      <c r="E1381" s="2"/>
      <c r="F1381" s="2"/>
    </row>
    <row r="1382" spans="1:6" ht="15.75" customHeight="1">
      <c r="A1382" s="2"/>
      <c r="B1382" s="2"/>
      <c r="C1382" s="2"/>
      <c r="D1382" s="2"/>
      <c r="E1382" s="2"/>
      <c r="F1382" s="2"/>
    </row>
    <row r="1383" spans="1:6" ht="15.75" customHeight="1">
      <c r="A1383" s="2"/>
      <c r="B1383" s="2"/>
      <c r="C1383" s="2"/>
      <c r="D1383" s="2"/>
      <c r="E1383" s="2"/>
      <c r="F1383" s="2"/>
    </row>
    <row r="1384" spans="1:6" ht="15.75" customHeight="1">
      <c r="A1384" s="2"/>
      <c r="B1384" s="2"/>
      <c r="C1384" s="2"/>
      <c r="D1384" s="2"/>
      <c r="E1384" s="2"/>
      <c r="F1384" s="2"/>
    </row>
    <row r="1385" spans="1:6" ht="15.75" customHeight="1">
      <c r="A1385" s="2"/>
      <c r="B1385" s="2"/>
      <c r="C1385" s="2"/>
      <c r="D1385" s="2"/>
      <c r="E1385" s="2"/>
      <c r="F1385" s="2"/>
    </row>
    <row r="1386" spans="1:6" ht="15.75" customHeight="1">
      <c r="A1386" s="2"/>
      <c r="B1386" s="2"/>
      <c r="C1386" s="2"/>
      <c r="D1386" s="2"/>
      <c r="E1386" s="2"/>
      <c r="F1386" s="2"/>
    </row>
    <row r="1387" spans="1:6" ht="15.75" customHeight="1">
      <c r="A1387" s="2"/>
      <c r="B1387" s="2"/>
      <c r="C1387" s="2"/>
      <c r="D1387" s="2"/>
      <c r="E1387" s="2"/>
      <c r="F1387" s="2"/>
    </row>
    <row r="1388" spans="1:6" ht="15.75" customHeight="1">
      <c r="A1388" s="2"/>
      <c r="B1388" s="2"/>
      <c r="C1388" s="2"/>
      <c r="D1388" s="2"/>
      <c r="E1388" s="2"/>
      <c r="F1388" s="2"/>
    </row>
    <row r="1389" spans="1:6" ht="15.75" customHeight="1">
      <c r="A1389" s="2"/>
      <c r="B1389" s="2"/>
      <c r="C1389" s="2"/>
      <c r="D1389" s="2"/>
      <c r="E1389" s="2"/>
      <c r="F1389" s="2"/>
    </row>
    <row r="1390" spans="1:6" ht="15.75" customHeight="1">
      <c r="A1390" s="2"/>
      <c r="B1390" s="2"/>
      <c r="C1390" s="2"/>
      <c r="D1390" s="2"/>
      <c r="E1390" s="2"/>
      <c r="F1390" s="2"/>
    </row>
    <row r="1391" spans="1:6" ht="15.75" customHeight="1">
      <c r="A1391" s="2"/>
      <c r="B1391" s="2"/>
      <c r="C1391" s="2"/>
      <c r="D1391" s="2"/>
      <c r="E1391" s="2"/>
      <c r="F1391" s="2"/>
    </row>
    <row r="1392" spans="1:6" ht="15.75" customHeight="1">
      <c r="A1392" s="2"/>
      <c r="B1392" s="2"/>
      <c r="C1392" s="2"/>
      <c r="D1392" s="2"/>
      <c r="E1392" s="2"/>
      <c r="F1392" s="2"/>
    </row>
    <row r="1393" spans="1:6" ht="15.75" customHeight="1">
      <c r="A1393" s="2"/>
      <c r="B1393" s="2"/>
      <c r="C1393" s="2"/>
      <c r="D1393" s="2"/>
      <c r="E1393" s="2"/>
      <c r="F1393" s="2"/>
    </row>
    <row r="1394" spans="1:6" ht="15.75" customHeight="1">
      <c r="A1394" s="2"/>
      <c r="B1394" s="2"/>
      <c r="C1394" s="2"/>
      <c r="D1394" s="2"/>
      <c r="E1394" s="2"/>
      <c r="F1394" s="2"/>
    </row>
    <row r="1395" spans="1:6" ht="15.75" customHeight="1">
      <c r="A1395" s="2"/>
      <c r="B1395" s="2"/>
      <c r="C1395" s="2"/>
      <c r="D1395" s="2"/>
      <c r="E1395" s="2"/>
      <c r="F1395" s="2"/>
    </row>
    <row r="1396" spans="1:6" ht="15.75" customHeight="1">
      <c r="A1396" s="2"/>
      <c r="B1396" s="2"/>
      <c r="C1396" s="2"/>
      <c r="D1396" s="2"/>
      <c r="E1396" s="2"/>
      <c r="F1396" s="2"/>
    </row>
    <row r="1397" spans="1:6" ht="15.75" customHeight="1">
      <c r="A1397" s="2"/>
      <c r="B1397" s="2"/>
      <c r="C1397" s="2"/>
      <c r="D1397" s="2"/>
      <c r="E1397" s="2"/>
      <c r="F1397" s="2"/>
    </row>
    <row r="1398" spans="1:6" ht="15.75" customHeight="1">
      <c r="A1398" s="2"/>
      <c r="B1398" s="2"/>
      <c r="C1398" s="2"/>
      <c r="D1398" s="2"/>
      <c r="E1398" s="2"/>
      <c r="F1398" s="2"/>
    </row>
    <row r="1399" spans="1:6" ht="15.75" customHeight="1">
      <c r="A1399" s="2"/>
      <c r="B1399" s="2"/>
      <c r="C1399" s="2"/>
      <c r="D1399" s="2"/>
      <c r="E1399" s="2"/>
      <c r="F1399" s="2"/>
    </row>
    <row r="1400" spans="1:6" ht="15.75" customHeight="1">
      <c r="A1400" s="2"/>
      <c r="B1400" s="2"/>
      <c r="C1400" s="2"/>
      <c r="D1400" s="2"/>
      <c r="E1400" s="2"/>
      <c r="F1400" s="2"/>
    </row>
    <row r="1401" spans="1:6" ht="15.75" customHeight="1">
      <c r="A1401" s="2"/>
      <c r="B1401" s="2"/>
      <c r="C1401" s="2"/>
      <c r="D1401" s="2"/>
      <c r="E1401" s="2"/>
      <c r="F1401" s="2"/>
    </row>
    <row r="1402" spans="1:6" ht="15.75" customHeight="1">
      <c r="A1402" s="2"/>
      <c r="B1402" s="2"/>
      <c r="C1402" s="2"/>
      <c r="D1402" s="2"/>
      <c r="E1402" s="2"/>
      <c r="F1402" s="2"/>
    </row>
    <row r="1403" spans="1:6" ht="15.75" customHeight="1">
      <c r="A1403" s="2"/>
      <c r="B1403" s="2"/>
      <c r="C1403" s="2"/>
      <c r="D1403" s="2"/>
      <c r="E1403" s="2"/>
      <c r="F1403" s="2"/>
    </row>
    <row r="1404" spans="1:6" ht="15.75" customHeight="1">
      <c r="A1404" s="2"/>
      <c r="B1404" s="2"/>
      <c r="C1404" s="2"/>
      <c r="D1404" s="2"/>
      <c r="E1404" s="2"/>
      <c r="F1404" s="2"/>
    </row>
    <row r="1405" spans="1:6" ht="15.75" customHeight="1">
      <c r="A1405" s="2"/>
      <c r="B1405" s="2"/>
      <c r="C1405" s="2"/>
      <c r="D1405" s="2"/>
      <c r="E1405" s="2"/>
      <c r="F1405" s="2"/>
    </row>
    <row r="1406" spans="1:6" ht="15.75" customHeight="1">
      <c r="A1406" s="2"/>
      <c r="B1406" s="2"/>
      <c r="C1406" s="2"/>
      <c r="D1406" s="2"/>
      <c r="E1406" s="2"/>
      <c r="F1406" s="2"/>
    </row>
    <row r="1407" spans="1:6" ht="15.75" customHeight="1">
      <c r="A1407" s="2"/>
      <c r="B1407" s="2"/>
      <c r="C1407" s="2"/>
      <c r="D1407" s="2"/>
      <c r="E1407" s="2"/>
      <c r="F1407" s="2"/>
    </row>
    <row r="1408" spans="1:6" ht="15.75" customHeight="1">
      <c r="A1408" s="2"/>
      <c r="B1408" s="2"/>
      <c r="C1408" s="2"/>
      <c r="D1408" s="2"/>
      <c r="E1408" s="2"/>
      <c r="F1408" s="2"/>
    </row>
    <row r="1409" spans="1:6" ht="15.75" customHeight="1">
      <c r="A1409" s="2"/>
      <c r="B1409" s="2"/>
      <c r="C1409" s="2"/>
      <c r="D1409" s="2"/>
      <c r="E1409" s="2"/>
      <c r="F1409" s="2"/>
    </row>
    <row r="1410" spans="1:6" ht="15.75" customHeight="1">
      <c r="A1410" s="2"/>
      <c r="B1410" s="2"/>
      <c r="C1410" s="2"/>
      <c r="D1410" s="2"/>
      <c r="E1410" s="2"/>
      <c r="F1410" s="2"/>
    </row>
    <row r="1411" spans="1:6" ht="15.75" customHeight="1">
      <c r="A1411" s="2"/>
      <c r="B1411" s="2"/>
      <c r="C1411" s="2"/>
      <c r="D1411" s="2"/>
      <c r="E1411" s="2"/>
      <c r="F1411" s="2"/>
    </row>
    <row r="1412" spans="1:6" ht="15.75" customHeight="1">
      <c r="A1412" s="2"/>
      <c r="B1412" s="2"/>
      <c r="C1412" s="2"/>
      <c r="D1412" s="2"/>
      <c r="E1412" s="2"/>
      <c r="F1412" s="2"/>
    </row>
    <row r="1413" spans="1:6" ht="15.75" customHeight="1">
      <c r="A1413" s="2"/>
      <c r="B1413" s="2"/>
      <c r="C1413" s="2"/>
      <c r="D1413" s="2"/>
      <c r="E1413" s="2"/>
      <c r="F1413" s="2"/>
    </row>
    <row r="1414" spans="1:6" ht="15.75" customHeight="1">
      <c r="A1414" s="2"/>
      <c r="B1414" s="2"/>
      <c r="C1414" s="2"/>
      <c r="D1414" s="2"/>
      <c r="E1414" s="2"/>
      <c r="F1414" s="2"/>
    </row>
    <row r="1415" spans="1:6" ht="15.75" customHeight="1">
      <c r="A1415" s="2"/>
      <c r="B1415" s="2"/>
      <c r="C1415" s="2"/>
      <c r="D1415" s="2"/>
      <c r="E1415" s="2"/>
      <c r="F1415" s="2"/>
    </row>
    <row r="1416" spans="1:6" ht="15.75" customHeight="1">
      <c r="A1416" s="2"/>
      <c r="B1416" s="2"/>
      <c r="C1416" s="2"/>
      <c r="D1416" s="2"/>
      <c r="E1416" s="2"/>
      <c r="F1416" s="2"/>
    </row>
    <row r="1417" spans="1:6" ht="15.75" customHeight="1">
      <c r="A1417" s="2"/>
      <c r="B1417" s="2"/>
      <c r="C1417" s="2"/>
      <c r="D1417" s="2"/>
      <c r="E1417" s="2"/>
      <c r="F1417" s="2"/>
    </row>
    <row r="1418" spans="1:6" ht="15.75" customHeight="1">
      <c r="A1418" s="2"/>
      <c r="B1418" s="2"/>
      <c r="C1418" s="2"/>
      <c r="D1418" s="2"/>
      <c r="E1418" s="2"/>
      <c r="F1418" s="2"/>
    </row>
    <row r="1419" spans="1:6" ht="15.75" customHeight="1">
      <c r="A1419" s="2"/>
      <c r="B1419" s="2"/>
      <c r="C1419" s="2"/>
      <c r="D1419" s="2"/>
      <c r="E1419" s="2"/>
      <c r="F1419" s="2"/>
    </row>
    <row r="1420" spans="1:6" ht="15.75" customHeight="1">
      <c r="A1420" s="2"/>
      <c r="B1420" s="2"/>
      <c r="C1420" s="2"/>
      <c r="D1420" s="2"/>
      <c r="E1420" s="2"/>
      <c r="F1420" s="2"/>
    </row>
    <row r="1421" spans="1:6" ht="15.75" customHeight="1">
      <c r="A1421" s="2"/>
      <c r="B1421" s="2"/>
      <c r="C1421" s="2"/>
      <c r="D1421" s="2"/>
      <c r="E1421" s="2"/>
      <c r="F1421" s="2"/>
    </row>
    <row r="1422" spans="1:6" ht="15.75" customHeight="1">
      <c r="A1422" s="2"/>
      <c r="B1422" s="2"/>
      <c r="C1422" s="2"/>
      <c r="D1422" s="2"/>
      <c r="E1422" s="2"/>
      <c r="F1422" s="2"/>
    </row>
    <row r="1423" spans="1:6" ht="15.75" customHeight="1">
      <c r="A1423" s="2"/>
      <c r="B1423" s="2"/>
      <c r="C1423" s="2"/>
      <c r="D1423" s="2"/>
      <c r="E1423" s="2"/>
      <c r="F1423" s="2"/>
    </row>
    <row r="1424" spans="1:6" ht="15.75" customHeight="1">
      <c r="A1424" s="2"/>
      <c r="B1424" s="2"/>
      <c r="C1424" s="2"/>
      <c r="D1424" s="2"/>
      <c r="E1424" s="2"/>
      <c r="F1424" s="2"/>
    </row>
    <row r="1425" spans="1:6" ht="15.75" customHeight="1">
      <c r="A1425" s="2"/>
      <c r="B1425" s="2"/>
      <c r="C1425" s="2"/>
      <c r="D1425" s="2"/>
      <c r="E1425" s="2"/>
      <c r="F1425" s="2"/>
    </row>
    <row r="1426" spans="1:6" ht="15.75" customHeight="1">
      <c r="A1426" s="2"/>
      <c r="B1426" s="2"/>
      <c r="C1426" s="2"/>
      <c r="D1426" s="2"/>
      <c r="E1426" s="2"/>
      <c r="F1426" s="2"/>
    </row>
    <row r="1427" spans="1:6" ht="15.75" customHeight="1">
      <c r="A1427" s="2"/>
      <c r="B1427" s="2"/>
      <c r="C1427" s="2"/>
      <c r="D1427" s="2"/>
      <c r="E1427" s="2"/>
      <c r="F1427" s="2"/>
    </row>
    <row r="1428" spans="1:6" ht="15.75" customHeight="1">
      <c r="A1428" s="2"/>
      <c r="B1428" s="2"/>
      <c r="C1428" s="2"/>
      <c r="D1428" s="2"/>
      <c r="E1428" s="2"/>
      <c r="F1428" s="2"/>
    </row>
    <row r="1429" spans="1:6" ht="15.75" customHeight="1">
      <c r="A1429" s="2"/>
      <c r="B1429" s="2"/>
      <c r="C1429" s="2"/>
      <c r="D1429" s="2"/>
      <c r="E1429" s="2"/>
      <c r="F1429" s="2"/>
    </row>
    <row r="1430" spans="1:6" ht="15.75" customHeight="1">
      <c r="A1430" s="2"/>
      <c r="B1430" s="2"/>
      <c r="C1430" s="2"/>
      <c r="D1430" s="2"/>
      <c r="E1430" s="2"/>
      <c r="F1430" s="2"/>
    </row>
    <row r="1431" spans="1:6" ht="15.75" customHeight="1">
      <c r="A1431" s="2"/>
      <c r="B1431" s="2"/>
      <c r="C1431" s="2"/>
      <c r="D1431" s="2"/>
      <c r="E1431" s="2"/>
      <c r="F1431" s="2"/>
    </row>
    <row r="1432" spans="1:6" ht="15.75" customHeight="1">
      <c r="A1432" s="2"/>
      <c r="B1432" s="2"/>
      <c r="C1432" s="2"/>
      <c r="D1432" s="2"/>
      <c r="E1432" s="2"/>
      <c r="F1432" s="2"/>
    </row>
    <row r="1433" spans="1:6" ht="15.75" customHeight="1">
      <c r="A1433" s="2"/>
      <c r="B1433" s="2"/>
      <c r="C1433" s="2"/>
      <c r="D1433" s="2"/>
      <c r="E1433" s="2"/>
      <c r="F1433" s="2"/>
    </row>
    <row r="1434" spans="1:6" ht="15.75" customHeight="1">
      <c r="A1434" s="2"/>
      <c r="B1434" s="2"/>
      <c r="C1434" s="2"/>
      <c r="D1434" s="2"/>
      <c r="E1434" s="2"/>
      <c r="F1434" s="2"/>
    </row>
    <row r="1435" spans="1:6" ht="15.75" customHeight="1">
      <c r="A1435" s="2"/>
      <c r="B1435" s="2"/>
      <c r="C1435" s="2"/>
      <c r="D1435" s="2"/>
      <c r="E1435" s="2"/>
      <c r="F1435" s="2"/>
    </row>
    <row r="1436" spans="1:6" ht="15.75" customHeight="1">
      <c r="A1436" s="2"/>
      <c r="B1436" s="2"/>
      <c r="C1436" s="2"/>
      <c r="D1436" s="2"/>
      <c r="E1436" s="2"/>
      <c r="F1436" s="2"/>
    </row>
    <row r="1437" spans="1:6" ht="15.75" customHeight="1">
      <c r="A1437" s="2"/>
      <c r="B1437" s="2"/>
      <c r="C1437" s="2"/>
      <c r="D1437" s="2"/>
      <c r="E1437" s="2"/>
      <c r="F1437" s="2"/>
    </row>
    <row r="1438" spans="1:6" ht="15.75" customHeight="1">
      <c r="A1438" s="2"/>
      <c r="B1438" s="2"/>
      <c r="C1438" s="2"/>
      <c r="D1438" s="2"/>
      <c r="E1438" s="2"/>
      <c r="F1438" s="2"/>
    </row>
    <row r="1439" spans="1:6" ht="15.75" customHeight="1">
      <c r="A1439" s="2"/>
      <c r="B1439" s="2"/>
      <c r="C1439" s="2"/>
      <c r="D1439" s="2"/>
      <c r="E1439" s="2"/>
      <c r="F1439" s="2"/>
    </row>
    <row r="1440" spans="1:6" ht="15.75" customHeight="1">
      <c r="A1440" s="2"/>
      <c r="B1440" s="2"/>
      <c r="C1440" s="2"/>
      <c r="D1440" s="2"/>
      <c r="E1440" s="2"/>
      <c r="F1440" s="2"/>
    </row>
    <row r="1441" spans="1:6" ht="15.75" customHeight="1">
      <c r="A1441" s="2"/>
      <c r="B1441" s="2"/>
      <c r="C1441" s="2"/>
      <c r="D1441" s="2"/>
      <c r="E1441" s="2"/>
      <c r="F1441" s="2"/>
    </row>
    <row r="1442" spans="1:6" ht="15.75" customHeight="1">
      <c r="A1442" s="2"/>
      <c r="B1442" s="2"/>
      <c r="C1442" s="2"/>
      <c r="D1442" s="2"/>
      <c r="E1442" s="2"/>
      <c r="F1442" s="2"/>
    </row>
    <row r="1443" spans="1:6" ht="15.75" customHeight="1">
      <c r="A1443" s="2"/>
      <c r="B1443" s="2"/>
      <c r="C1443" s="2"/>
      <c r="D1443" s="2"/>
      <c r="E1443" s="2"/>
      <c r="F1443" s="2"/>
    </row>
    <row r="1444" spans="1:6" ht="15.75" customHeight="1">
      <c r="A1444" s="2"/>
      <c r="B1444" s="2"/>
      <c r="C1444" s="2"/>
      <c r="D1444" s="2"/>
      <c r="E1444" s="2"/>
      <c r="F1444" s="2"/>
    </row>
    <row r="1445" spans="1:6" ht="15.75" customHeight="1">
      <c r="A1445" s="2"/>
      <c r="B1445" s="2"/>
      <c r="C1445" s="2"/>
      <c r="D1445" s="2"/>
      <c r="E1445" s="2"/>
      <c r="F1445" s="2"/>
    </row>
    <row r="1446" spans="1:6" ht="15.75" customHeight="1">
      <c r="A1446" s="2"/>
      <c r="B1446" s="2"/>
      <c r="C1446" s="2"/>
      <c r="D1446" s="2"/>
      <c r="E1446" s="2"/>
      <c r="F1446" s="2"/>
    </row>
    <row r="1447" spans="1:6" ht="15.75" customHeight="1">
      <c r="A1447" s="2"/>
      <c r="B1447" s="2"/>
      <c r="C1447" s="2"/>
      <c r="D1447" s="2"/>
      <c r="E1447" s="2"/>
      <c r="F1447" s="2"/>
    </row>
    <row r="1448" spans="1:6" ht="15.75" customHeight="1">
      <c r="A1448" s="2"/>
      <c r="B1448" s="2"/>
      <c r="C1448" s="2"/>
      <c r="D1448" s="2"/>
      <c r="E1448" s="2"/>
      <c r="F1448" s="2"/>
    </row>
    <row r="1449" spans="1:6" ht="15.75" customHeight="1">
      <c r="A1449" s="2"/>
      <c r="B1449" s="2"/>
      <c r="C1449" s="2"/>
      <c r="D1449" s="2"/>
      <c r="E1449" s="2"/>
      <c r="F1449" s="2"/>
    </row>
    <row r="1450" spans="1:6" ht="15.75" customHeight="1">
      <c r="A1450" s="2"/>
      <c r="B1450" s="2"/>
      <c r="C1450" s="2"/>
      <c r="D1450" s="2"/>
      <c r="E1450" s="2"/>
      <c r="F1450" s="2"/>
    </row>
    <row r="1451" spans="1:6" ht="15.75" customHeight="1">
      <c r="A1451" s="2"/>
      <c r="B1451" s="2"/>
      <c r="C1451" s="2"/>
      <c r="D1451" s="2"/>
      <c r="E1451" s="2"/>
      <c r="F1451" s="2"/>
    </row>
    <row r="1452" spans="1:6" ht="15.75" customHeight="1">
      <c r="A1452" s="2"/>
      <c r="B1452" s="2"/>
      <c r="C1452" s="2"/>
      <c r="D1452" s="2"/>
      <c r="E1452" s="2"/>
      <c r="F1452" s="2"/>
    </row>
    <row r="1453" spans="1:6" ht="15.75" customHeight="1">
      <c r="A1453" s="2"/>
      <c r="B1453" s="2"/>
      <c r="C1453" s="2"/>
      <c r="D1453" s="2"/>
      <c r="E1453" s="2"/>
      <c r="F1453" s="2"/>
    </row>
    <row r="1454" spans="1:6" ht="15.75" customHeight="1">
      <c r="A1454" s="2"/>
      <c r="B1454" s="2"/>
      <c r="C1454" s="2"/>
      <c r="D1454" s="2"/>
      <c r="E1454" s="2"/>
      <c r="F1454" s="2"/>
    </row>
    <row r="1455" spans="1:6" ht="15.75" customHeight="1">
      <c r="A1455" s="2"/>
      <c r="B1455" s="2"/>
      <c r="C1455" s="2"/>
      <c r="D1455" s="2"/>
      <c r="E1455" s="2"/>
      <c r="F1455" s="2"/>
    </row>
    <row r="1456" spans="1:6" ht="15.75" customHeight="1">
      <c r="A1456" s="2"/>
      <c r="B1456" s="2"/>
      <c r="C1456" s="2"/>
      <c r="D1456" s="2"/>
      <c r="E1456" s="2"/>
      <c r="F1456" s="2"/>
    </row>
    <row r="1457" spans="1:6" ht="15.75" customHeight="1">
      <c r="A1457" s="2"/>
      <c r="B1457" s="2"/>
      <c r="C1457" s="2"/>
      <c r="D1457" s="2"/>
      <c r="E1457" s="2"/>
      <c r="F1457" s="2"/>
    </row>
    <row r="1458" spans="1:6" ht="15.75" customHeight="1">
      <c r="A1458" s="2"/>
      <c r="B1458" s="2"/>
      <c r="C1458" s="2"/>
      <c r="D1458" s="2"/>
      <c r="E1458" s="2"/>
      <c r="F1458" s="2"/>
    </row>
    <row r="1459" spans="1:6" ht="15.75" customHeight="1">
      <c r="A1459" s="2"/>
      <c r="B1459" s="2"/>
      <c r="C1459" s="2"/>
      <c r="D1459" s="2"/>
      <c r="E1459" s="2"/>
      <c r="F1459" s="2"/>
    </row>
    <row r="1460" spans="1:6" ht="15.75" customHeight="1">
      <c r="A1460" s="2"/>
      <c r="B1460" s="2"/>
      <c r="C1460" s="2"/>
      <c r="D1460" s="2"/>
      <c r="E1460" s="2"/>
      <c r="F1460" s="2"/>
    </row>
    <row r="1461" spans="1:6" ht="15.75" customHeight="1">
      <c r="A1461" s="2"/>
      <c r="B1461" s="2"/>
      <c r="C1461" s="2"/>
      <c r="D1461" s="2"/>
      <c r="E1461" s="2"/>
      <c r="F1461" s="2"/>
    </row>
    <row r="1462" spans="1:6" ht="15.75" customHeight="1">
      <c r="A1462" s="2"/>
      <c r="B1462" s="2"/>
      <c r="C1462" s="2"/>
      <c r="D1462" s="2"/>
      <c r="E1462" s="2"/>
      <c r="F1462" s="2"/>
    </row>
    <row r="1463" spans="1:6" ht="15.75" customHeight="1">
      <c r="A1463" s="2"/>
      <c r="B1463" s="2"/>
      <c r="C1463" s="2"/>
      <c r="D1463" s="2"/>
      <c r="E1463" s="2"/>
      <c r="F1463" s="2"/>
    </row>
    <row r="1464" spans="1:6" ht="15.75" customHeight="1">
      <c r="A1464" s="2"/>
      <c r="B1464" s="2"/>
      <c r="C1464" s="2"/>
      <c r="D1464" s="2"/>
      <c r="E1464" s="2"/>
      <c r="F1464" s="2"/>
    </row>
    <row r="1465" spans="1:6" ht="15.75" customHeight="1">
      <c r="A1465" s="2"/>
      <c r="B1465" s="2"/>
      <c r="C1465" s="2"/>
      <c r="D1465" s="2"/>
      <c r="E1465" s="2"/>
      <c r="F1465" s="2"/>
    </row>
    <row r="1466" spans="1:6" ht="15.75" customHeight="1">
      <c r="A1466" s="2"/>
      <c r="B1466" s="2"/>
      <c r="C1466" s="2"/>
      <c r="D1466" s="2"/>
      <c r="E1466" s="2"/>
      <c r="F1466" s="2"/>
    </row>
    <row r="1467" spans="1:6" ht="15.75" customHeight="1">
      <c r="A1467" s="2"/>
      <c r="B1467" s="2"/>
      <c r="C1467" s="2"/>
      <c r="D1467" s="2"/>
      <c r="E1467" s="2"/>
      <c r="F1467" s="2"/>
    </row>
    <row r="1468" spans="1:6" ht="15.75" customHeight="1">
      <c r="A1468" s="2"/>
      <c r="B1468" s="2"/>
      <c r="C1468" s="2"/>
      <c r="D1468" s="2"/>
      <c r="E1468" s="2"/>
      <c r="F1468" s="2"/>
    </row>
    <row r="1469" spans="1:6" ht="15.75" customHeight="1">
      <c r="A1469" s="2"/>
      <c r="B1469" s="2"/>
      <c r="C1469" s="2"/>
      <c r="D1469" s="2"/>
      <c r="E1469" s="2"/>
      <c r="F1469" s="2"/>
    </row>
    <row r="1470" spans="1:6" ht="15.75" customHeight="1">
      <c r="A1470" s="2"/>
      <c r="B1470" s="2"/>
      <c r="C1470" s="2"/>
      <c r="D1470" s="2"/>
      <c r="E1470" s="2"/>
      <c r="F1470" s="2"/>
    </row>
    <row r="1471" spans="1:6" ht="15.75" customHeight="1">
      <c r="A1471" s="2"/>
      <c r="B1471" s="2"/>
      <c r="C1471" s="2"/>
      <c r="D1471" s="2"/>
      <c r="E1471" s="2"/>
      <c r="F1471" s="2"/>
    </row>
    <row r="1472" spans="1:6" ht="15.75" customHeight="1">
      <c r="A1472" s="2"/>
      <c r="B1472" s="2"/>
      <c r="C1472" s="2"/>
      <c r="D1472" s="2"/>
      <c r="E1472" s="2"/>
      <c r="F1472" s="2"/>
    </row>
    <row r="1473" spans="1:6" ht="15.75" customHeight="1">
      <c r="A1473" s="2"/>
      <c r="B1473" s="2"/>
      <c r="C1473" s="2"/>
      <c r="D1473" s="2"/>
      <c r="E1473" s="2"/>
      <c r="F1473" s="2"/>
    </row>
    <row r="1474" spans="1:6" ht="15.75" customHeight="1">
      <c r="A1474" s="2"/>
      <c r="B1474" s="2"/>
      <c r="C1474" s="2"/>
      <c r="D1474" s="2"/>
      <c r="E1474" s="2"/>
      <c r="F1474" s="2"/>
    </row>
    <row r="1475" spans="1:6" ht="15.75" customHeight="1">
      <c r="A1475" s="2"/>
      <c r="B1475" s="2"/>
      <c r="C1475" s="2"/>
      <c r="D1475" s="2"/>
      <c r="E1475" s="2"/>
      <c r="F1475" s="2"/>
    </row>
    <row r="1476" spans="1:6" ht="15.75" customHeight="1">
      <c r="A1476" s="2"/>
      <c r="B1476" s="2"/>
      <c r="C1476" s="2"/>
      <c r="D1476" s="2"/>
      <c r="E1476" s="2"/>
      <c r="F1476" s="2"/>
    </row>
    <row r="1477" spans="1:6" ht="15.75" customHeight="1">
      <c r="A1477" s="2"/>
      <c r="B1477" s="2"/>
      <c r="C1477" s="2"/>
      <c r="D1477" s="2"/>
      <c r="E1477" s="2"/>
      <c r="F1477" s="2"/>
    </row>
    <row r="1478" spans="1:6" ht="15.75" customHeight="1">
      <c r="A1478" s="2"/>
      <c r="B1478" s="2"/>
      <c r="C1478" s="2"/>
      <c r="D1478" s="2"/>
      <c r="E1478" s="2"/>
      <c r="F1478" s="2"/>
    </row>
    <row r="1479" spans="1:6" ht="15.75" customHeight="1">
      <c r="A1479" s="2"/>
      <c r="B1479" s="2"/>
      <c r="C1479" s="2"/>
      <c r="D1479" s="2"/>
      <c r="E1479" s="2"/>
      <c r="F1479" s="2"/>
    </row>
    <row r="1480" spans="1:6" ht="15.75" customHeight="1">
      <c r="A1480" s="2"/>
      <c r="B1480" s="2"/>
      <c r="C1480" s="2"/>
      <c r="D1480" s="2"/>
      <c r="E1480" s="2"/>
      <c r="F1480" s="2"/>
    </row>
    <row r="1481" spans="1:6" ht="15.75" customHeight="1">
      <c r="A1481" s="2"/>
      <c r="B1481" s="2"/>
      <c r="C1481" s="2"/>
      <c r="D1481" s="2"/>
      <c r="E1481" s="2"/>
      <c r="F1481" s="2"/>
    </row>
    <row r="1482" spans="1:6" ht="15.75" customHeight="1">
      <c r="A1482" s="2"/>
      <c r="B1482" s="2"/>
      <c r="C1482" s="2"/>
      <c r="D1482" s="2"/>
      <c r="E1482" s="2"/>
      <c r="F1482" s="2"/>
    </row>
    <row r="1483" spans="1:6" ht="15.75" customHeight="1">
      <c r="A1483" s="2"/>
      <c r="B1483" s="2"/>
      <c r="C1483" s="2"/>
      <c r="D1483" s="2"/>
      <c r="E1483" s="2"/>
      <c r="F1483" s="2"/>
    </row>
    <row r="1484" spans="1:6" ht="15.75" customHeight="1">
      <c r="A1484" s="2"/>
      <c r="B1484" s="2"/>
      <c r="C1484" s="2"/>
      <c r="D1484" s="2"/>
      <c r="E1484" s="2"/>
      <c r="F1484" s="2"/>
    </row>
    <row r="1485" spans="1:6" ht="15.75" customHeight="1">
      <c r="A1485" s="2"/>
      <c r="B1485" s="2"/>
      <c r="C1485" s="2"/>
      <c r="D1485" s="2"/>
      <c r="E1485" s="2"/>
      <c r="F1485" s="2"/>
    </row>
    <row r="1486" spans="1:6" ht="15.75" customHeight="1">
      <c r="A1486" s="2"/>
      <c r="B1486" s="2"/>
      <c r="C1486" s="2"/>
      <c r="D1486" s="2"/>
      <c r="E1486" s="2"/>
      <c r="F1486" s="2"/>
    </row>
    <row r="1487" spans="1:6" ht="15.75" customHeight="1">
      <c r="A1487" s="2"/>
      <c r="B1487" s="2"/>
      <c r="C1487" s="2"/>
      <c r="D1487" s="2"/>
      <c r="E1487" s="2"/>
      <c r="F1487" s="2"/>
    </row>
    <row r="1488" spans="1:6" ht="15.75" customHeight="1">
      <c r="A1488" s="2"/>
      <c r="B1488" s="2"/>
      <c r="C1488" s="2"/>
      <c r="D1488" s="2"/>
      <c r="E1488" s="2"/>
      <c r="F1488" s="2"/>
    </row>
    <row r="1489" spans="1:6" ht="15.75" customHeight="1">
      <c r="A1489" s="2"/>
      <c r="B1489" s="2"/>
      <c r="C1489" s="2"/>
      <c r="D1489" s="2"/>
      <c r="E1489" s="2"/>
      <c r="F1489" s="2"/>
    </row>
    <row r="1490" spans="1:6" ht="15.75" customHeight="1">
      <c r="A1490" s="2"/>
      <c r="B1490" s="2"/>
      <c r="C1490" s="2"/>
      <c r="D1490" s="2"/>
      <c r="E1490" s="2"/>
      <c r="F1490" s="2"/>
    </row>
    <row r="1491" spans="1:6" ht="15.75" customHeight="1">
      <c r="A1491" s="2"/>
      <c r="B1491" s="2"/>
      <c r="C1491" s="2"/>
      <c r="D1491" s="2"/>
      <c r="E1491" s="2"/>
      <c r="F1491" s="2"/>
    </row>
    <row r="1492" spans="1:6" ht="15.75" customHeight="1">
      <c r="A1492" s="2"/>
      <c r="B1492" s="2"/>
      <c r="C1492" s="2"/>
      <c r="D1492" s="2"/>
      <c r="E1492" s="2"/>
      <c r="F1492" s="2"/>
    </row>
    <row r="1493" spans="1:6" ht="15.75" customHeight="1">
      <c r="A1493" s="2"/>
      <c r="B1493" s="2"/>
      <c r="C1493" s="2"/>
      <c r="D1493" s="2"/>
      <c r="E1493" s="2"/>
      <c r="F1493" s="2"/>
    </row>
    <row r="1494" spans="1:6" ht="15.75" customHeight="1">
      <c r="A1494" s="2"/>
      <c r="B1494" s="2"/>
      <c r="C1494" s="2"/>
      <c r="D1494" s="2"/>
      <c r="E1494" s="2"/>
      <c r="F1494" s="2"/>
    </row>
    <row r="1495" spans="1:6" ht="15.75" customHeight="1">
      <c r="A1495" s="2"/>
      <c r="B1495" s="2"/>
      <c r="C1495" s="2"/>
      <c r="D1495" s="2"/>
      <c r="E1495" s="2"/>
      <c r="F1495" s="2"/>
    </row>
    <row r="1496" spans="1:6" ht="15.75" customHeight="1">
      <c r="A1496" s="2"/>
      <c r="B1496" s="2"/>
      <c r="C1496" s="2"/>
      <c r="D1496" s="2"/>
      <c r="E1496" s="2"/>
      <c r="F1496" s="2"/>
    </row>
    <row r="1497" spans="1:6" ht="15.75" customHeight="1">
      <c r="A1497" s="2"/>
      <c r="B1497" s="2"/>
      <c r="C1497" s="2"/>
      <c r="D1497" s="2"/>
      <c r="E1497" s="2"/>
      <c r="F1497" s="2"/>
    </row>
    <row r="1498" spans="1:6" ht="15.75" customHeight="1">
      <c r="A1498" s="2"/>
      <c r="B1498" s="2"/>
      <c r="C1498" s="2"/>
      <c r="D1498" s="2"/>
      <c r="E1498" s="2"/>
      <c r="F1498" s="2"/>
    </row>
    <row r="1499" spans="1:6" ht="15.75" customHeight="1">
      <c r="A1499" s="2"/>
      <c r="B1499" s="2"/>
      <c r="C1499" s="2"/>
      <c r="D1499" s="2"/>
      <c r="E1499" s="2"/>
      <c r="F1499" s="2"/>
    </row>
    <row r="1500" spans="1:6" ht="15.75" customHeight="1">
      <c r="A1500" s="2"/>
      <c r="B1500" s="2"/>
      <c r="C1500" s="2"/>
      <c r="D1500" s="2"/>
      <c r="E1500" s="2"/>
      <c r="F1500" s="2"/>
    </row>
    <row r="1501" spans="1:6" ht="15.75" customHeight="1">
      <c r="A1501" s="2"/>
      <c r="B1501" s="2"/>
      <c r="C1501" s="2"/>
      <c r="D1501" s="2"/>
      <c r="E1501" s="2"/>
      <c r="F1501" s="2"/>
    </row>
    <row r="1502" spans="1:6" ht="15.75" customHeight="1">
      <c r="A1502" s="2"/>
      <c r="B1502" s="2"/>
      <c r="C1502" s="2"/>
      <c r="D1502" s="2"/>
      <c r="E1502" s="2"/>
      <c r="F1502" s="2"/>
    </row>
    <row r="1503" spans="1:6" ht="15.75" customHeight="1">
      <c r="A1503" s="2"/>
      <c r="B1503" s="2"/>
      <c r="C1503" s="2"/>
      <c r="D1503" s="2"/>
      <c r="E1503" s="2"/>
      <c r="F1503" s="2"/>
    </row>
    <row r="1504" spans="1:6" ht="15.75" customHeight="1">
      <c r="A1504" s="2"/>
      <c r="B1504" s="2"/>
      <c r="C1504" s="2"/>
      <c r="D1504" s="2"/>
      <c r="E1504" s="2"/>
      <c r="F1504" s="2"/>
    </row>
    <row r="1505" spans="1:6" ht="15.75" customHeight="1">
      <c r="A1505" s="2"/>
      <c r="B1505" s="2"/>
      <c r="C1505" s="2"/>
      <c r="D1505" s="2"/>
      <c r="E1505" s="2"/>
      <c r="F1505" s="2"/>
    </row>
    <row r="1506" spans="1:6" ht="15.75" customHeight="1">
      <c r="A1506" s="2"/>
      <c r="B1506" s="2"/>
      <c r="C1506" s="2"/>
      <c r="D1506" s="2"/>
      <c r="E1506" s="2"/>
      <c r="F1506" s="2"/>
    </row>
    <row r="1507" spans="1:6" ht="15.75" customHeight="1">
      <c r="A1507" s="2"/>
      <c r="B1507" s="2"/>
      <c r="C1507" s="2"/>
      <c r="D1507" s="2"/>
      <c r="E1507" s="2"/>
      <c r="F1507" s="2"/>
    </row>
    <row r="1508" spans="1:6" ht="15.75" customHeight="1">
      <c r="A1508" s="2"/>
      <c r="B1508" s="2"/>
      <c r="C1508" s="2"/>
      <c r="D1508" s="2"/>
      <c r="E1508" s="2"/>
      <c r="F1508" s="2"/>
    </row>
    <row r="1509" spans="1:6" ht="15.75" customHeight="1">
      <c r="A1509" s="2"/>
      <c r="B1509" s="2"/>
      <c r="C1509" s="2"/>
      <c r="D1509" s="2"/>
      <c r="E1509" s="2"/>
      <c r="F1509" s="2"/>
    </row>
    <row r="1510" spans="1:6" ht="15.75" customHeight="1">
      <c r="A1510" s="2"/>
      <c r="B1510" s="2"/>
      <c r="C1510" s="2"/>
      <c r="D1510" s="2"/>
      <c r="E1510" s="2"/>
      <c r="F1510" s="2"/>
    </row>
    <row r="1511" spans="1:6" ht="15.75" customHeight="1">
      <c r="A1511" s="2"/>
      <c r="B1511" s="2"/>
      <c r="C1511" s="2"/>
      <c r="D1511" s="2"/>
      <c r="E1511" s="2"/>
      <c r="F1511" s="2"/>
    </row>
    <row r="1512" spans="1:6" ht="15.75" customHeight="1">
      <c r="A1512" s="2"/>
      <c r="B1512" s="2"/>
      <c r="C1512" s="2"/>
      <c r="D1512" s="2"/>
      <c r="E1512" s="2"/>
      <c r="F1512" s="2"/>
    </row>
    <row r="1513" spans="1:6" ht="15.75" customHeight="1">
      <c r="A1513" s="2"/>
      <c r="B1513" s="2"/>
      <c r="C1513" s="2"/>
      <c r="D1513" s="2"/>
      <c r="E1513" s="2"/>
      <c r="F1513" s="2"/>
    </row>
    <row r="1514" spans="1:6" ht="15.75" customHeight="1">
      <c r="A1514" s="2"/>
      <c r="B1514" s="2"/>
      <c r="C1514" s="2"/>
      <c r="D1514" s="2"/>
      <c r="E1514" s="2"/>
      <c r="F1514" s="2"/>
    </row>
    <row r="1515" spans="1:6" ht="15.75" customHeight="1">
      <c r="A1515" s="2"/>
      <c r="B1515" s="2"/>
      <c r="C1515" s="2"/>
      <c r="D1515" s="2"/>
      <c r="E1515" s="2"/>
      <c r="F1515" s="2"/>
    </row>
    <row r="1516" spans="1:6" ht="15.75" customHeight="1">
      <c r="A1516" s="2"/>
      <c r="B1516" s="2"/>
      <c r="C1516" s="2"/>
      <c r="D1516" s="2"/>
      <c r="E1516" s="2"/>
      <c r="F1516" s="2"/>
    </row>
    <row r="1517" spans="1:6" ht="15.75" customHeight="1">
      <c r="A1517" s="2"/>
      <c r="B1517" s="2"/>
      <c r="C1517" s="2"/>
      <c r="D1517" s="2"/>
      <c r="E1517" s="2"/>
      <c r="F1517" s="2"/>
    </row>
    <row r="1518" spans="1:6" ht="15.75" customHeight="1">
      <c r="A1518" s="2"/>
      <c r="B1518" s="2"/>
      <c r="C1518" s="2"/>
      <c r="D1518" s="2"/>
      <c r="E1518" s="2"/>
      <c r="F1518" s="2"/>
    </row>
    <row r="1519" spans="1:6" ht="15.75" customHeight="1">
      <c r="A1519" s="2"/>
      <c r="B1519" s="2"/>
      <c r="C1519" s="2"/>
      <c r="D1519" s="2"/>
      <c r="E1519" s="2"/>
      <c r="F1519" s="2"/>
    </row>
    <row r="1520" spans="1:6" ht="15.75" customHeight="1">
      <c r="A1520" s="2"/>
      <c r="B1520" s="2"/>
      <c r="C1520" s="2"/>
      <c r="D1520" s="2"/>
      <c r="E1520" s="2"/>
      <c r="F1520" s="2"/>
    </row>
    <row r="1521" spans="1:6" ht="15.75" customHeight="1">
      <c r="A1521" s="2"/>
      <c r="B1521" s="2"/>
      <c r="C1521" s="2"/>
      <c r="D1521" s="2"/>
      <c r="E1521" s="2"/>
      <c r="F1521" s="2"/>
    </row>
    <row r="1522" spans="1:6" ht="15.75" customHeight="1">
      <c r="A1522" s="2"/>
      <c r="B1522" s="2"/>
      <c r="C1522" s="2"/>
      <c r="D1522" s="2"/>
      <c r="E1522" s="2"/>
      <c r="F1522" s="2"/>
    </row>
    <row r="1523" spans="1:6" ht="15.75" customHeight="1">
      <c r="A1523" s="2"/>
      <c r="B1523" s="2"/>
      <c r="C1523" s="2"/>
      <c r="D1523" s="2"/>
      <c r="E1523" s="2"/>
      <c r="F1523" s="2"/>
    </row>
    <row r="1524" spans="1:6" ht="15.75" customHeight="1">
      <c r="A1524" s="2"/>
      <c r="B1524" s="2"/>
      <c r="C1524" s="2"/>
      <c r="D1524" s="2"/>
      <c r="E1524" s="2"/>
      <c r="F1524" s="2"/>
    </row>
    <row r="1525" spans="1:6" ht="15.75" customHeight="1">
      <c r="A1525" s="2"/>
      <c r="B1525" s="2"/>
      <c r="C1525" s="2"/>
      <c r="D1525" s="2"/>
      <c r="E1525" s="2"/>
      <c r="F1525" s="2"/>
    </row>
    <row r="1526" spans="1:6" ht="15.75" customHeight="1">
      <c r="A1526" s="2"/>
      <c r="B1526" s="2"/>
      <c r="C1526" s="2"/>
      <c r="D1526" s="2"/>
      <c r="E1526" s="2"/>
      <c r="F1526" s="2"/>
    </row>
    <row r="1527" spans="1:6" ht="15.75" customHeight="1">
      <c r="A1527" s="2"/>
      <c r="B1527" s="2"/>
      <c r="C1527" s="2"/>
      <c r="D1527" s="2"/>
      <c r="E1527" s="2"/>
      <c r="F1527" s="2"/>
    </row>
    <row r="1528" spans="1:6" ht="15.75" customHeight="1">
      <c r="A1528" s="2"/>
      <c r="B1528" s="2"/>
      <c r="C1528" s="2"/>
      <c r="D1528" s="2"/>
      <c r="E1528" s="2"/>
      <c r="F1528" s="2"/>
    </row>
    <row r="1529" spans="1:6" ht="15.75" customHeight="1">
      <c r="A1529" s="2"/>
      <c r="B1529" s="2"/>
      <c r="C1529" s="2"/>
      <c r="D1529" s="2"/>
      <c r="E1529" s="2"/>
      <c r="F1529" s="2"/>
    </row>
    <row r="1530" spans="1:6" ht="15.75" customHeight="1">
      <c r="A1530" s="2"/>
      <c r="B1530" s="2"/>
      <c r="C1530" s="2"/>
      <c r="D1530" s="2"/>
      <c r="E1530" s="2"/>
      <c r="F1530" s="2"/>
    </row>
    <row r="1531" spans="1:6" ht="15.75" customHeight="1">
      <c r="A1531" s="2"/>
      <c r="B1531" s="2"/>
      <c r="C1531" s="2"/>
      <c r="D1531" s="2"/>
      <c r="E1531" s="2"/>
      <c r="F1531" s="2"/>
    </row>
    <row r="1532" spans="1:6" ht="15.75" customHeight="1">
      <c r="A1532" s="2"/>
      <c r="B1532" s="2"/>
      <c r="C1532" s="2"/>
      <c r="D1532" s="2"/>
      <c r="E1532" s="2"/>
      <c r="F1532" s="2"/>
    </row>
    <row r="1533" spans="1:6" ht="15.75" customHeight="1">
      <c r="A1533" s="2"/>
      <c r="B1533" s="2"/>
      <c r="C1533" s="2"/>
      <c r="D1533" s="2"/>
      <c r="E1533" s="2"/>
      <c r="F1533" s="2"/>
    </row>
    <row r="1534" spans="1:6" ht="15.75" customHeight="1">
      <c r="A1534" s="2"/>
      <c r="B1534" s="2"/>
      <c r="C1534" s="2"/>
      <c r="D1534" s="2"/>
      <c r="E1534" s="2"/>
      <c r="F1534" s="2"/>
    </row>
    <row r="1535" spans="1:6" ht="15.75" customHeight="1">
      <c r="A1535" s="2"/>
      <c r="B1535" s="2"/>
      <c r="C1535" s="2"/>
      <c r="D1535" s="2"/>
      <c r="E1535" s="2"/>
      <c r="F1535" s="2"/>
    </row>
    <row r="1536" spans="1:6" ht="15.75" customHeight="1">
      <c r="A1536" s="2"/>
      <c r="B1536" s="2"/>
      <c r="C1536" s="2"/>
      <c r="D1536" s="2"/>
      <c r="E1536" s="2"/>
      <c r="F1536" s="2"/>
    </row>
    <row r="1537" spans="1:6" ht="15.75" customHeight="1">
      <c r="A1537" s="2"/>
      <c r="B1537" s="2"/>
      <c r="C1537" s="2"/>
      <c r="D1537" s="2"/>
      <c r="E1537" s="2"/>
      <c r="F1537" s="2"/>
    </row>
    <row r="1538" spans="1:6" ht="15.75" customHeight="1">
      <c r="A1538" s="2"/>
      <c r="B1538" s="2"/>
      <c r="C1538" s="2"/>
      <c r="D1538" s="2"/>
      <c r="E1538" s="2"/>
      <c r="F1538" s="2"/>
    </row>
    <row r="1539" spans="1:6" ht="15.75" customHeight="1">
      <c r="A1539" s="2"/>
      <c r="B1539" s="2"/>
      <c r="C1539" s="2"/>
      <c r="D1539" s="2"/>
      <c r="E1539" s="2"/>
      <c r="F1539" s="2"/>
    </row>
    <row r="1540" spans="1:6" ht="15.75" customHeight="1">
      <c r="A1540" s="2"/>
      <c r="B1540" s="2"/>
      <c r="C1540" s="2"/>
      <c r="D1540" s="2"/>
      <c r="E1540" s="2"/>
      <c r="F1540" s="2"/>
    </row>
    <row r="1541" spans="1:6" ht="15.75" customHeight="1">
      <c r="A1541" s="2"/>
      <c r="B1541" s="2"/>
      <c r="C1541" s="2"/>
      <c r="D1541" s="2"/>
      <c r="E1541" s="2"/>
      <c r="F1541" s="2"/>
    </row>
    <row r="1542" spans="1:6" ht="15.75" customHeight="1">
      <c r="A1542" s="2"/>
      <c r="B1542" s="2"/>
      <c r="C1542" s="2"/>
      <c r="D1542" s="2"/>
      <c r="E1542" s="2"/>
      <c r="F1542" s="2"/>
    </row>
    <row r="1543" spans="1:6" ht="15.75" customHeight="1">
      <c r="A1543" s="2"/>
      <c r="B1543" s="2"/>
      <c r="C1543" s="2"/>
      <c r="D1543" s="2"/>
      <c r="E1543" s="2"/>
      <c r="F1543" s="2"/>
    </row>
    <row r="1544" spans="1:6" ht="15.75" customHeight="1">
      <c r="A1544" s="2"/>
      <c r="B1544" s="2"/>
      <c r="C1544" s="2"/>
      <c r="D1544" s="2"/>
      <c r="E1544" s="2"/>
      <c r="F1544" s="2"/>
    </row>
    <row r="1545" spans="1:6" ht="15.75" customHeight="1">
      <c r="A1545" s="2"/>
      <c r="B1545" s="2"/>
      <c r="C1545" s="2"/>
      <c r="D1545" s="2"/>
      <c r="E1545" s="2"/>
      <c r="F1545" s="2"/>
    </row>
    <row r="1546" spans="1:6" ht="15.75" customHeight="1">
      <c r="A1546" s="2"/>
      <c r="B1546" s="2"/>
      <c r="C1546" s="2"/>
      <c r="D1546" s="2"/>
      <c r="E1546" s="2"/>
      <c r="F1546" s="2"/>
    </row>
    <row r="1547" spans="1:6" ht="15.75" customHeight="1">
      <c r="A1547" s="2"/>
      <c r="B1547" s="2"/>
      <c r="C1547" s="2"/>
      <c r="D1547" s="2"/>
      <c r="E1547" s="2"/>
      <c r="F1547" s="2"/>
    </row>
    <row r="1548" spans="1:6" ht="15.75" customHeight="1">
      <c r="A1548" s="2"/>
      <c r="B1548" s="2"/>
      <c r="C1548" s="2"/>
      <c r="D1548" s="2"/>
      <c r="E1548" s="2"/>
      <c r="F1548" s="2"/>
    </row>
    <row r="1549" spans="1:6" ht="15.75" customHeight="1">
      <c r="A1549" s="2"/>
      <c r="B1549" s="2"/>
      <c r="C1549" s="2"/>
      <c r="D1549" s="2"/>
      <c r="E1549" s="2"/>
      <c r="F1549" s="2"/>
    </row>
    <row r="1550" spans="1:6" ht="15.75" customHeight="1">
      <c r="A1550" s="2"/>
      <c r="B1550" s="2"/>
      <c r="C1550" s="2"/>
      <c r="D1550" s="2"/>
      <c r="E1550" s="2"/>
      <c r="F1550" s="2"/>
    </row>
    <row r="1551" spans="1:6" ht="15.75" customHeight="1">
      <c r="A1551" s="2"/>
      <c r="B1551" s="2"/>
      <c r="C1551" s="2"/>
      <c r="D1551" s="2"/>
      <c r="E1551" s="2"/>
      <c r="F1551" s="2"/>
    </row>
    <row r="1552" spans="1:6" ht="15.75" customHeight="1">
      <c r="A1552" s="2"/>
      <c r="B1552" s="2"/>
      <c r="C1552" s="2"/>
      <c r="D1552" s="2"/>
      <c r="E1552" s="2"/>
      <c r="F1552" s="2"/>
    </row>
    <row r="1553" spans="1:6" ht="15.75" customHeight="1">
      <c r="A1553" s="2"/>
      <c r="B1553" s="2"/>
      <c r="C1553" s="2"/>
      <c r="D1553" s="2"/>
      <c r="E1553" s="2"/>
      <c r="F1553" s="2"/>
    </row>
    <row r="1554" spans="1:6" ht="15.75" customHeight="1">
      <c r="A1554" s="2"/>
      <c r="B1554" s="2"/>
      <c r="C1554" s="2"/>
      <c r="D1554" s="2"/>
      <c r="E1554" s="2"/>
      <c r="F1554" s="2"/>
    </row>
    <row r="1555" spans="1:6" ht="15.75" customHeight="1">
      <c r="A1555" s="2"/>
      <c r="B1555" s="2"/>
      <c r="C1555" s="2"/>
      <c r="D1555" s="2"/>
      <c r="E1555" s="2"/>
      <c r="F1555" s="2"/>
    </row>
    <row r="1556" spans="1:6" ht="15.75" customHeight="1">
      <c r="A1556" s="2"/>
      <c r="B1556" s="2"/>
      <c r="C1556" s="2"/>
      <c r="D1556" s="2"/>
      <c r="E1556" s="2"/>
      <c r="F1556" s="2"/>
    </row>
    <row r="1557" spans="1:6" ht="15.75" customHeight="1">
      <c r="A1557" s="2"/>
      <c r="B1557" s="2"/>
      <c r="C1557" s="2"/>
      <c r="D1557" s="2"/>
      <c r="E1557" s="2"/>
      <c r="F1557" s="2"/>
    </row>
    <row r="1558" spans="1:6" ht="15.75" customHeight="1">
      <c r="A1558" s="2"/>
      <c r="B1558" s="2"/>
      <c r="C1558" s="2"/>
      <c r="D1558" s="2"/>
      <c r="E1558" s="2"/>
      <c r="F1558" s="2"/>
    </row>
    <row r="1559" spans="1:6" ht="15.75" customHeight="1">
      <c r="A1559" s="2"/>
      <c r="B1559" s="2"/>
      <c r="C1559" s="2"/>
      <c r="D1559" s="2"/>
      <c r="E1559" s="2"/>
      <c r="F1559" s="2"/>
    </row>
    <row r="1560" spans="1:6" ht="15.75" customHeight="1">
      <c r="A1560" s="2"/>
      <c r="B1560" s="2"/>
      <c r="C1560" s="2"/>
      <c r="D1560" s="2"/>
      <c r="E1560" s="2"/>
      <c r="F1560" s="2"/>
    </row>
    <row r="1561" spans="1:6" ht="15.75" customHeight="1">
      <c r="A1561" s="2"/>
      <c r="B1561" s="2"/>
      <c r="C1561" s="2"/>
      <c r="D1561" s="2"/>
      <c r="E1561" s="2"/>
      <c r="F1561" s="2"/>
    </row>
    <row r="1562" spans="1:6" ht="15.75" customHeight="1">
      <c r="A1562" s="2"/>
      <c r="B1562" s="2"/>
      <c r="C1562" s="2"/>
      <c r="D1562" s="2"/>
      <c r="E1562" s="2"/>
      <c r="F1562" s="2"/>
    </row>
    <row r="1563" spans="1:6" ht="15.75" customHeight="1">
      <c r="A1563" s="2"/>
      <c r="B1563" s="2"/>
      <c r="C1563" s="2"/>
      <c r="D1563" s="2"/>
      <c r="E1563" s="2"/>
      <c r="F1563" s="2"/>
    </row>
    <row r="1564" spans="1:6" ht="15.75" customHeight="1">
      <c r="A1564" s="2"/>
      <c r="B1564" s="2"/>
      <c r="C1564" s="2"/>
      <c r="D1564" s="2"/>
      <c r="E1564" s="2"/>
      <c r="F1564" s="2"/>
    </row>
    <row r="1565" spans="1:6" ht="15.75" customHeight="1">
      <c r="A1565" s="2"/>
      <c r="B1565" s="2"/>
      <c r="C1565" s="2"/>
      <c r="D1565" s="2"/>
      <c r="E1565" s="2"/>
      <c r="F1565" s="2"/>
    </row>
    <row r="1566" spans="1:6" ht="15.75" customHeight="1">
      <c r="A1566" s="2"/>
      <c r="B1566" s="2"/>
      <c r="C1566" s="2"/>
      <c r="D1566" s="2"/>
      <c r="E1566" s="2"/>
      <c r="F1566" s="2"/>
    </row>
    <row r="1567" spans="1:6" ht="15.75" customHeight="1">
      <c r="A1567" s="2"/>
      <c r="B1567" s="2"/>
      <c r="C1567" s="2"/>
      <c r="D1567" s="2"/>
      <c r="E1567" s="2"/>
      <c r="F1567" s="2"/>
    </row>
    <row r="1568" spans="1:6" ht="15.75" customHeight="1">
      <c r="A1568" s="2"/>
      <c r="B1568" s="2"/>
      <c r="C1568" s="2"/>
      <c r="D1568" s="2"/>
      <c r="E1568" s="2"/>
      <c r="F1568" s="2"/>
    </row>
    <row r="1569" spans="1:6" ht="15.75" customHeight="1">
      <c r="A1569" s="2"/>
      <c r="B1569" s="2"/>
      <c r="C1569" s="2"/>
      <c r="D1569" s="2"/>
      <c r="E1569" s="2"/>
      <c r="F1569" s="2"/>
    </row>
    <row r="1570" spans="1:6" ht="15.75" customHeight="1">
      <c r="A1570" s="2"/>
      <c r="B1570" s="2"/>
      <c r="C1570" s="2"/>
      <c r="D1570" s="2"/>
      <c r="E1570" s="2"/>
      <c r="F1570" s="2"/>
    </row>
    <row r="1571" spans="1:6" ht="15.75" customHeight="1">
      <c r="A1571" s="2"/>
      <c r="B1571" s="2"/>
      <c r="C1571" s="2"/>
      <c r="D1571" s="2"/>
      <c r="E1571" s="2"/>
      <c r="F1571" s="2"/>
    </row>
    <row r="1572" spans="1:6" ht="15.75" customHeight="1">
      <c r="A1572" s="2"/>
      <c r="B1572" s="2"/>
      <c r="C1572" s="2"/>
      <c r="D1572" s="2"/>
      <c r="E1572" s="2"/>
      <c r="F1572" s="2"/>
    </row>
    <row r="1573" spans="1:6" ht="15.75" customHeight="1">
      <c r="A1573" s="2"/>
      <c r="B1573" s="2"/>
      <c r="C1573" s="2"/>
      <c r="D1573" s="2"/>
      <c r="E1573" s="2"/>
      <c r="F1573" s="2"/>
    </row>
    <row r="1574" spans="1:6" ht="15.75" customHeight="1">
      <c r="A1574" s="2"/>
      <c r="B1574" s="2"/>
      <c r="C1574" s="2"/>
      <c r="D1574" s="2"/>
      <c r="E1574" s="2"/>
      <c r="F1574" s="2"/>
    </row>
    <row r="1575" spans="1:6" ht="15.75" customHeight="1">
      <c r="A1575" s="2"/>
      <c r="B1575" s="2"/>
      <c r="C1575" s="2"/>
      <c r="D1575" s="2"/>
      <c r="E1575" s="2"/>
      <c r="F1575" s="2"/>
    </row>
    <row r="1576" spans="1:6" ht="15.75" customHeight="1">
      <c r="A1576" s="2"/>
      <c r="B1576" s="2"/>
      <c r="C1576" s="2"/>
      <c r="D1576" s="2"/>
      <c r="E1576" s="2"/>
      <c r="F1576" s="2"/>
    </row>
    <row r="1577" spans="1:6" ht="15.75" customHeight="1">
      <c r="A1577" s="2"/>
      <c r="B1577" s="2"/>
      <c r="C1577" s="2"/>
      <c r="D1577" s="2"/>
      <c r="E1577" s="2"/>
      <c r="F1577" s="2"/>
    </row>
    <row r="1578" spans="1:6" ht="15.75" customHeight="1">
      <c r="A1578" s="2"/>
      <c r="B1578" s="2"/>
      <c r="C1578" s="2"/>
      <c r="D1578" s="2"/>
      <c r="E1578" s="2"/>
      <c r="F1578" s="2"/>
    </row>
    <row r="1579" spans="1:6" ht="15.75" customHeight="1">
      <c r="A1579" s="2"/>
      <c r="B1579" s="2"/>
      <c r="C1579" s="2"/>
      <c r="D1579" s="2"/>
      <c r="E1579" s="2"/>
      <c r="F1579" s="2"/>
    </row>
    <row r="1580" spans="1:6" ht="15.75" customHeight="1">
      <c r="A1580" s="2"/>
      <c r="B1580" s="2"/>
      <c r="C1580" s="2"/>
      <c r="D1580" s="2"/>
      <c r="E1580" s="2"/>
      <c r="F1580" s="2"/>
    </row>
    <row r="1581" spans="1:6" ht="15.75" customHeight="1">
      <c r="A1581" s="2"/>
      <c r="B1581" s="2"/>
      <c r="C1581" s="2"/>
      <c r="D1581" s="2"/>
      <c r="E1581" s="2"/>
      <c r="F1581" s="2"/>
    </row>
    <row r="1582" spans="1:6" ht="15.75" customHeight="1">
      <c r="A1582" s="2"/>
      <c r="B1582" s="2"/>
      <c r="C1582" s="2"/>
      <c r="D1582" s="2"/>
      <c r="E1582" s="2"/>
      <c r="F1582" s="2"/>
    </row>
    <row r="1583" spans="1:6" ht="15.75" customHeight="1">
      <c r="A1583" s="2"/>
      <c r="B1583" s="2"/>
      <c r="C1583" s="2"/>
      <c r="D1583" s="2"/>
      <c r="E1583" s="2"/>
      <c r="F1583" s="2"/>
    </row>
    <row r="1584" spans="1:6" ht="15.75" customHeight="1">
      <c r="A1584" s="2"/>
      <c r="B1584" s="2"/>
      <c r="C1584" s="2"/>
      <c r="D1584" s="2"/>
      <c r="E1584" s="2"/>
      <c r="F1584" s="2"/>
    </row>
    <row r="1585" spans="1:6" ht="15.75" customHeight="1">
      <c r="A1585" s="2"/>
      <c r="B1585" s="2"/>
      <c r="C1585" s="2"/>
      <c r="D1585" s="2"/>
      <c r="E1585" s="2"/>
      <c r="F1585" s="2"/>
    </row>
    <row r="1586" spans="1:6" ht="15.75" customHeight="1">
      <c r="A1586" s="2"/>
      <c r="B1586" s="2"/>
      <c r="C1586" s="2"/>
      <c r="D1586" s="2"/>
      <c r="E1586" s="2"/>
      <c r="F1586" s="2"/>
    </row>
    <row r="1587" spans="1:6" ht="15.75" customHeight="1">
      <c r="A1587" s="2"/>
      <c r="B1587" s="2"/>
      <c r="C1587" s="2"/>
      <c r="D1587" s="2"/>
      <c r="E1587" s="2"/>
      <c r="F1587" s="2"/>
    </row>
    <row r="1588" spans="1:6" ht="15.75" customHeight="1">
      <c r="A1588" s="2"/>
      <c r="B1588" s="2"/>
      <c r="C1588" s="2"/>
      <c r="D1588" s="2"/>
      <c r="E1588" s="2"/>
      <c r="F1588" s="2"/>
    </row>
    <row r="1589" spans="1:6" ht="15.75" customHeight="1">
      <c r="A1589" s="2"/>
      <c r="B1589" s="2"/>
      <c r="C1589" s="2"/>
      <c r="D1589" s="2"/>
      <c r="E1589" s="2"/>
      <c r="F1589" s="2"/>
    </row>
    <row r="1590" spans="1:6" ht="15.75" customHeight="1">
      <c r="A1590" s="2"/>
      <c r="B1590" s="2"/>
      <c r="C1590" s="2"/>
      <c r="D1590" s="2"/>
      <c r="E1590" s="2"/>
      <c r="F1590" s="2"/>
    </row>
    <row r="1591" spans="1:6" ht="15.75" customHeight="1">
      <c r="A1591" s="2"/>
      <c r="B1591" s="2"/>
      <c r="C1591" s="2"/>
      <c r="D1591" s="2"/>
      <c r="E1591" s="2"/>
      <c r="F1591" s="2"/>
    </row>
    <row r="1592" spans="1:6" ht="15.75" customHeight="1">
      <c r="A1592" s="2"/>
      <c r="B1592" s="2"/>
      <c r="C1592" s="2"/>
      <c r="D1592" s="2"/>
      <c r="E1592" s="2"/>
      <c r="F1592" s="2"/>
    </row>
    <row r="1593" spans="1:6" ht="15.75" customHeight="1">
      <c r="A1593" s="2"/>
      <c r="B1593" s="2"/>
      <c r="C1593" s="2"/>
      <c r="D1593" s="2"/>
      <c r="E1593" s="2"/>
      <c r="F1593" s="2"/>
    </row>
    <row r="1594" spans="1:6" ht="15.75" customHeight="1">
      <c r="A1594" s="2"/>
      <c r="B1594" s="2"/>
      <c r="C1594" s="2"/>
      <c r="D1594" s="2"/>
      <c r="E1594" s="2"/>
      <c r="F1594" s="2"/>
    </row>
    <row r="1595" spans="1:6" ht="15.75" customHeight="1">
      <c r="A1595" s="2"/>
      <c r="B1595" s="2"/>
      <c r="C1595" s="2"/>
      <c r="D1595" s="2"/>
      <c r="E1595" s="2"/>
      <c r="F1595" s="2"/>
    </row>
    <row r="1596" spans="1:6" ht="15.75" customHeight="1">
      <c r="A1596" s="2"/>
      <c r="B1596" s="2"/>
      <c r="C1596" s="2"/>
      <c r="D1596" s="2"/>
      <c r="E1596" s="2"/>
      <c r="F1596" s="2"/>
    </row>
    <row r="1597" spans="1:6" ht="15.75" customHeight="1">
      <c r="A1597" s="2"/>
      <c r="B1597" s="2"/>
      <c r="C1597" s="2"/>
      <c r="D1597" s="2"/>
      <c r="E1597" s="2"/>
      <c r="F1597" s="2"/>
    </row>
    <row r="1598" spans="1:6" ht="15.75" customHeight="1">
      <c r="A1598" s="2"/>
      <c r="B1598" s="2"/>
      <c r="C1598" s="2"/>
      <c r="D1598" s="2"/>
      <c r="E1598" s="2"/>
      <c r="F1598" s="2"/>
    </row>
    <row r="1599" spans="1:6" ht="15.75" customHeight="1">
      <c r="A1599" s="2"/>
      <c r="B1599" s="2"/>
      <c r="C1599" s="2"/>
      <c r="D1599" s="2"/>
      <c r="E1599" s="2"/>
      <c r="F1599" s="2"/>
    </row>
    <row r="1600" spans="1:6" ht="15.75" customHeight="1">
      <c r="A1600" s="2"/>
      <c r="B1600" s="2"/>
      <c r="C1600" s="2"/>
      <c r="D1600" s="2"/>
      <c r="E1600" s="2"/>
      <c r="F1600" s="2"/>
    </row>
    <row r="1601" spans="1:6" ht="15.75" customHeight="1">
      <c r="A1601" s="2"/>
      <c r="B1601" s="2"/>
      <c r="C1601" s="2"/>
      <c r="D1601" s="2"/>
      <c r="E1601" s="2"/>
      <c r="F1601" s="2"/>
    </row>
    <row r="1602" spans="1:6" ht="15.75" customHeight="1">
      <c r="A1602" s="2"/>
      <c r="B1602" s="2"/>
      <c r="C1602" s="2"/>
      <c r="D1602" s="2"/>
      <c r="E1602" s="2"/>
      <c r="F1602" s="2"/>
    </row>
    <row r="1603" spans="1:6" ht="15.75" customHeight="1">
      <c r="A1603" s="2"/>
      <c r="B1603" s="2"/>
      <c r="C1603" s="2"/>
      <c r="D1603" s="2"/>
      <c r="E1603" s="2"/>
      <c r="F1603" s="2"/>
    </row>
    <row r="1604" spans="1:6" ht="15.75" customHeight="1">
      <c r="A1604" s="2"/>
      <c r="B1604" s="2"/>
      <c r="C1604" s="2"/>
      <c r="D1604" s="2"/>
      <c r="E1604" s="2"/>
      <c r="F1604" s="2"/>
    </row>
    <row r="1605" spans="1:6" ht="15.75" customHeight="1">
      <c r="A1605" s="2"/>
      <c r="B1605" s="2"/>
      <c r="C1605" s="2"/>
      <c r="D1605" s="2"/>
      <c r="E1605" s="2"/>
      <c r="F1605" s="2"/>
    </row>
    <row r="1606" spans="1:6" ht="15.75" customHeight="1">
      <c r="A1606" s="2"/>
      <c r="B1606" s="2"/>
      <c r="C1606" s="2"/>
      <c r="D1606" s="2"/>
      <c r="E1606" s="2"/>
      <c r="F1606" s="2"/>
    </row>
    <row r="1607" spans="1:6" ht="15.75" customHeight="1">
      <c r="A1607" s="2"/>
      <c r="B1607" s="2"/>
      <c r="C1607" s="2"/>
      <c r="D1607" s="2"/>
      <c r="E1607" s="2"/>
      <c r="F1607" s="2"/>
    </row>
    <row r="1608" spans="1:6" ht="15.75" customHeight="1">
      <c r="A1608" s="2"/>
      <c r="B1608" s="2"/>
      <c r="C1608" s="2"/>
      <c r="D1608" s="2"/>
      <c r="E1608" s="2"/>
      <c r="F1608" s="2"/>
    </row>
    <row r="1609" spans="1:6" ht="15.75" customHeight="1">
      <c r="A1609" s="2"/>
      <c r="B1609" s="2"/>
      <c r="C1609" s="2"/>
      <c r="D1609" s="2"/>
      <c r="E1609" s="2"/>
      <c r="F1609" s="2"/>
    </row>
    <row r="1610" spans="1:6" ht="15.75" customHeight="1">
      <c r="A1610" s="2"/>
      <c r="B1610" s="2"/>
      <c r="C1610" s="2"/>
      <c r="D1610" s="2"/>
      <c r="E1610" s="2"/>
      <c r="F1610" s="2"/>
    </row>
    <row r="1611" spans="1:6" ht="15.75" customHeight="1">
      <c r="A1611" s="2"/>
      <c r="B1611" s="2"/>
      <c r="C1611" s="2"/>
      <c r="D1611" s="2"/>
      <c r="E1611" s="2"/>
      <c r="F1611" s="2"/>
    </row>
    <row r="1612" spans="1:6" ht="15.75" customHeight="1">
      <c r="A1612" s="2"/>
      <c r="B1612" s="2"/>
      <c r="C1612" s="2"/>
      <c r="D1612" s="2"/>
      <c r="E1612" s="2"/>
      <c r="F1612" s="2"/>
    </row>
    <row r="1613" spans="1:6" ht="15.75" customHeight="1">
      <c r="A1613" s="2"/>
      <c r="B1613" s="2"/>
      <c r="C1613" s="2"/>
      <c r="D1613" s="2"/>
      <c r="E1613" s="2"/>
      <c r="F1613" s="2"/>
    </row>
    <row r="1614" spans="1:6" ht="15.75" customHeight="1">
      <c r="A1614" s="2"/>
      <c r="B1614" s="2"/>
      <c r="C1614" s="2"/>
      <c r="D1614" s="2"/>
      <c r="E1614" s="2"/>
      <c r="F1614" s="2"/>
    </row>
    <row r="1615" spans="1:6" ht="15.75" customHeight="1">
      <c r="A1615" s="2"/>
      <c r="B1615" s="2"/>
      <c r="C1615" s="2"/>
      <c r="D1615" s="2"/>
      <c r="E1615" s="2"/>
      <c r="F1615" s="2"/>
    </row>
    <row r="1616" spans="1:6" ht="15.75" customHeight="1">
      <c r="A1616" s="2"/>
      <c r="B1616" s="2"/>
      <c r="C1616" s="2"/>
      <c r="D1616" s="2"/>
      <c r="E1616" s="2"/>
      <c r="F1616" s="2"/>
    </row>
    <row r="1617" spans="1:6" ht="15.75" customHeight="1">
      <c r="A1617" s="2"/>
      <c r="B1617" s="2"/>
      <c r="C1617" s="2"/>
      <c r="D1617" s="2"/>
      <c r="E1617" s="2"/>
      <c r="F1617" s="2"/>
    </row>
    <row r="1618" spans="1:6" ht="15.75" customHeight="1">
      <c r="A1618" s="2"/>
      <c r="B1618" s="2"/>
      <c r="C1618" s="2"/>
      <c r="D1618" s="2"/>
      <c r="E1618" s="2"/>
      <c r="F1618" s="2"/>
    </row>
    <row r="1619" spans="1:6" ht="15.75" customHeight="1">
      <c r="A1619" s="2"/>
      <c r="B1619" s="2"/>
      <c r="C1619" s="2"/>
      <c r="D1619" s="2"/>
      <c r="E1619" s="2"/>
      <c r="F1619" s="2"/>
    </row>
    <row r="1620" spans="1:6" ht="15.75" customHeight="1">
      <c r="A1620" s="2"/>
      <c r="B1620" s="2"/>
      <c r="C1620" s="2"/>
      <c r="D1620" s="2"/>
      <c r="E1620" s="2"/>
      <c r="F1620" s="2"/>
    </row>
    <row r="1621" spans="1:6" ht="15.75" customHeight="1">
      <c r="A1621" s="2"/>
      <c r="B1621" s="2"/>
      <c r="C1621" s="2"/>
      <c r="D1621" s="2"/>
      <c r="E1621" s="2"/>
      <c r="F1621" s="2"/>
    </row>
    <row r="1622" spans="1:6" ht="15.75" customHeight="1">
      <c r="A1622" s="2"/>
      <c r="B1622" s="2"/>
      <c r="C1622" s="2"/>
      <c r="D1622" s="2"/>
      <c r="E1622" s="2"/>
      <c r="F1622" s="2"/>
    </row>
    <row r="1623" spans="1:6" ht="15.75" customHeight="1">
      <c r="A1623" s="2"/>
      <c r="B1623" s="2"/>
      <c r="C1623" s="2"/>
      <c r="D1623" s="2"/>
      <c r="E1623" s="2"/>
      <c r="F1623" s="2"/>
    </row>
    <row r="1624" spans="1:6" ht="15.75" customHeight="1">
      <c r="A1624" s="2"/>
      <c r="B1624" s="2"/>
      <c r="C1624" s="2"/>
      <c r="D1624" s="2"/>
      <c r="E1624" s="2"/>
      <c r="F1624" s="2"/>
    </row>
    <row r="1625" spans="1:6" ht="15.75" customHeight="1">
      <c r="A1625" s="2"/>
      <c r="B1625" s="2"/>
      <c r="C1625" s="2"/>
      <c r="D1625" s="2"/>
      <c r="E1625" s="2"/>
      <c r="F1625" s="2"/>
    </row>
    <row r="1626" spans="1:6" ht="15.75" customHeight="1">
      <c r="A1626" s="2"/>
      <c r="B1626" s="2"/>
      <c r="C1626" s="2"/>
      <c r="D1626" s="2"/>
      <c r="E1626" s="2"/>
      <c r="F1626" s="2"/>
    </row>
    <row r="1627" spans="1:6" ht="15.75" customHeight="1">
      <c r="A1627" s="2"/>
      <c r="B1627" s="2"/>
      <c r="C1627" s="2"/>
      <c r="D1627" s="2"/>
      <c r="E1627" s="2"/>
      <c r="F1627" s="2"/>
    </row>
    <row r="1628" spans="1:6" ht="15.75" customHeight="1">
      <c r="A1628" s="2"/>
      <c r="B1628" s="2"/>
      <c r="C1628" s="2"/>
      <c r="D1628" s="2"/>
      <c r="E1628" s="2"/>
      <c r="F1628" s="2"/>
    </row>
    <row r="1629" spans="1:6" ht="15.75" customHeight="1">
      <c r="A1629" s="2"/>
      <c r="B1629" s="2"/>
      <c r="C1629" s="2"/>
      <c r="D1629" s="2"/>
      <c r="E1629" s="2"/>
      <c r="F1629" s="2"/>
    </row>
    <row r="1630" spans="1:6" ht="15.75" customHeight="1">
      <c r="A1630" s="2"/>
      <c r="B1630" s="2"/>
      <c r="C1630" s="2"/>
      <c r="D1630" s="2"/>
      <c r="E1630" s="2"/>
      <c r="F1630" s="2"/>
    </row>
    <row r="1631" spans="1:6" ht="15.75" customHeight="1">
      <c r="A1631" s="2"/>
      <c r="B1631" s="2"/>
      <c r="C1631" s="2"/>
      <c r="D1631" s="2"/>
      <c r="E1631" s="2"/>
      <c r="F1631" s="2"/>
    </row>
    <row r="1632" spans="1:6" ht="15.75" customHeight="1">
      <c r="A1632" s="2"/>
      <c r="B1632" s="2"/>
      <c r="C1632" s="2"/>
      <c r="D1632" s="2"/>
      <c r="E1632" s="2"/>
      <c r="F1632" s="2"/>
    </row>
    <row r="1633" spans="1:6" ht="15.75" customHeight="1">
      <c r="A1633" s="2"/>
      <c r="B1633" s="2"/>
      <c r="C1633" s="2"/>
      <c r="D1633" s="2"/>
      <c r="E1633" s="2"/>
      <c r="F1633" s="2"/>
    </row>
    <row r="1634" spans="1:6" ht="15.75" customHeight="1">
      <c r="A1634" s="2"/>
      <c r="B1634" s="2"/>
      <c r="C1634" s="2"/>
      <c r="D1634" s="2"/>
      <c r="E1634" s="2"/>
      <c r="F1634" s="2"/>
    </row>
    <row r="1635" spans="1:6" ht="15.75" customHeight="1">
      <c r="A1635" s="2"/>
      <c r="B1635" s="2"/>
      <c r="C1635" s="2"/>
      <c r="D1635" s="2"/>
      <c r="E1635" s="2"/>
      <c r="F1635" s="2"/>
    </row>
    <row r="1636" spans="1:6" ht="15.75" customHeight="1">
      <c r="A1636" s="2"/>
      <c r="B1636" s="2"/>
      <c r="C1636" s="2"/>
      <c r="D1636" s="2"/>
      <c r="E1636" s="2"/>
      <c r="F1636" s="2"/>
    </row>
    <row r="1637" spans="1:6" ht="15.75" customHeight="1">
      <c r="A1637" s="2"/>
      <c r="B1637" s="2"/>
      <c r="C1637" s="2"/>
      <c r="D1637" s="2"/>
      <c r="E1637" s="2"/>
      <c r="F1637" s="2"/>
    </row>
    <row r="1638" spans="1:6" ht="15.75" customHeight="1">
      <c r="A1638" s="2"/>
      <c r="B1638" s="2"/>
      <c r="C1638" s="2"/>
      <c r="D1638" s="2"/>
      <c r="E1638" s="2"/>
      <c r="F1638" s="2"/>
    </row>
    <row r="1639" spans="1:6" ht="15.75" customHeight="1">
      <c r="A1639" s="2"/>
      <c r="B1639" s="2"/>
      <c r="C1639" s="2"/>
      <c r="D1639" s="2"/>
      <c r="E1639" s="2"/>
      <c r="F1639" s="2"/>
    </row>
    <row r="1640" spans="1:6" ht="15.75" customHeight="1">
      <c r="A1640" s="2"/>
      <c r="B1640" s="2"/>
      <c r="C1640" s="2"/>
      <c r="D1640" s="2"/>
      <c r="E1640" s="2"/>
      <c r="F1640" s="2"/>
    </row>
    <row r="1641" spans="1:6" ht="15.75" customHeight="1">
      <c r="A1641" s="2"/>
      <c r="B1641" s="2"/>
      <c r="C1641" s="2"/>
      <c r="D1641" s="2"/>
      <c r="E1641" s="2"/>
      <c r="F1641" s="2"/>
    </row>
    <row r="1642" spans="1:6" ht="15.75" customHeight="1">
      <c r="A1642" s="2"/>
      <c r="B1642" s="2"/>
      <c r="C1642" s="2"/>
      <c r="D1642" s="2"/>
      <c r="E1642" s="2"/>
      <c r="F1642" s="2"/>
    </row>
    <row r="1643" spans="1:6" ht="15.75" customHeight="1">
      <c r="A1643" s="2"/>
      <c r="B1643" s="2"/>
      <c r="C1643" s="2"/>
      <c r="D1643" s="2"/>
      <c r="E1643" s="2"/>
      <c r="F1643" s="2"/>
    </row>
    <row r="1644" spans="1:6" ht="15.75" customHeight="1">
      <c r="A1644" s="2"/>
      <c r="B1644" s="2"/>
      <c r="C1644" s="2"/>
      <c r="D1644" s="2"/>
      <c r="E1644" s="2"/>
      <c r="F1644" s="2"/>
    </row>
    <row r="1645" spans="1:6" ht="15.75" customHeight="1">
      <c r="A1645" s="2"/>
      <c r="B1645" s="2"/>
      <c r="C1645" s="2"/>
      <c r="D1645" s="2"/>
      <c r="E1645" s="2"/>
      <c r="F1645" s="2"/>
    </row>
    <row r="1646" spans="1:6" ht="15.75" customHeight="1">
      <c r="A1646" s="2"/>
      <c r="B1646" s="2"/>
      <c r="C1646" s="2"/>
      <c r="D1646" s="2"/>
      <c r="E1646" s="2"/>
      <c r="F1646" s="2"/>
    </row>
    <row r="1647" spans="1:6" ht="15.75" customHeight="1">
      <c r="A1647" s="2"/>
      <c r="B1647" s="2"/>
      <c r="C1647" s="2"/>
      <c r="D1647" s="2"/>
      <c r="E1647" s="2"/>
      <c r="F1647" s="2"/>
    </row>
    <row r="1648" spans="1:6" ht="15.75" customHeight="1">
      <c r="A1648" s="2"/>
      <c r="B1648" s="2"/>
      <c r="C1648" s="2"/>
      <c r="D1648" s="2"/>
      <c r="E1648" s="2"/>
      <c r="F1648" s="2"/>
    </row>
    <row r="1649" spans="1:6" ht="15.75" customHeight="1">
      <c r="A1649" s="2"/>
      <c r="B1649" s="2"/>
      <c r="C1649" s="2"/>
      <c r="D1649" s="2"/>
      <c r="E1649" s="2"/>
      <c r="F1649" s="2"/>
    </row>
    <row r="1650" spans="1:6" ht="15.75" customHeight="1">
      <c r="A1650" s="2"/>
      <c r="B1650" s="2"/>
      <c r="C1650" s="2"/>
      <c r="D1650" s="2"/>
      <c r="E1650" s="2"/>
      <c r="F1650" s="2"/>
    </row>
    <row r="1651" spans="1:6" ht="15.75" customHeight="1">
      <c r="A1651" s="2"/>
      <c r="B1651" s="2"/>
      <c r="C1651" s="2"/>
      <c r="D1651" s="2"/>
      <c r="E1651" s="2"/>
      <c r="F1651" s="2"/>
    </row>
    <row r="1652" spans="1:6" ht="15.75" customHeight="1">
      <c r="A1652" s="2"/>
      <c r="B1652" s="2"/>
      <c r="C1652" s="2"/>
      <c r="D1652" s="2"/>
      <c r="E1652" s="2"/>
      <c r="F1652" s="2"/>
    </row>
    <row r="1653" spans="1:6" ht="15.75" customHeight="1">
      <c r="A1653" s="2"/>
      <c r="B1653" s="2"/>
      <c r="C1653" s="2"/>
      <c r="D1653" s="2"/>
      <c r="E1653" s="2"/>
      <c r="F1653" s="2"/>
    </row>
    <row r="1654" spans="1:6" ht="15.75" customHeight="1">
      <c r="A1654" s="2"/>
      <c r="B1654" s="2"/>
      <c r="C1654" s="2"/>
      <c r="D1654" s="2"/>
      <c r="E1654" s="2"/>
      <c r="F1654" s="2"/>
    </row>
    <row r="1655" spans="1:6" ht="15.75" customHeight="1">
      <c r="A1655" s="2"/>
      <c r="B1655" s="2"/>
      <c r="C1655" s="2"/>
      <c r="D1655" s="2"/>
      <c r="E1655" s="2"/>
      <c r="F1655" s="2"/>
    </row>
    <row r="1656" spans="1:6" ht="15.75" customHeight="1">
      <c r="A1656" s="2"/>
      <c r="B1656" s="2"/>
      <c r="C1656" s="2"/>
      <c r="D1656" s="2"/>
      <c r="E1656" s="2"/>
      <c r="F1656" s="2"/>
    </row>
    <row r="1657" spans="1:6" ht="15.75" customHeight="1">
      <c r="A1657" s="2"/>
      <c r="B1657" s="2"/>
      <c r="C1657" s="2"/>
      <c r="D1657" s="2"/>
      <c r="E1657" s="2"/>
      <c r="F1657" s="2"/>
    </row>
    <row r="1658" spans="1:6" ht="15.75" customHeight="1">
      <c r="A1658" s="2"/>
      <c r="B1658" s="2"/>
      <c r="C1658" s="2"/>
      <c r="D1658" s="2"/>
      <c r="E1658" s="2"/>
      <c r="F1658" s="2"/>
    </row>
    <row r="1659" spans="1:6" ht="15.75" customHeight="1">
      <c r="A1659" s="2"/>
      <c r="B1659" s="2"/>
      <c r="C1659" s="2"/>
      <c r="D1659" s="2"/>
      <c r="E1659" s="2"/>
      <c r="F1659" s="2"/>
    </row>
    <row r="1660" spans="1:6" ht="15.75" customHeight="1">
      <c r="A1660" s="2"/>
      <c r="B1660" s="2"/>
      <c r="C1660" s="2"/>
      <c r="D1660" s="2"/>
      <c r="E1660" s="2"/>
      <c r="F1660" s="2"/>
    </row>
    <row r="1661" spans="1:6" ht="15.75" customHeight="1">
      <c r="A1661" s="2"/>
      <c r="B1661" s="2"/>
      <c r="C1661" s="2"/>
      <c r="D1661" s="2"/>
      <c r="E1661" s="2"/>
      <c r="F1661" s="2"/>
    </row>
    <row r="1662" spans="1:6" ht="15.75" customHeight="1">
      <c r="A1662" s="2"/>
      <c r="B1662" s="2"/>
      <c r="C1662" s="2"/>
      <c r="D1662" s="2"/>
      <c r="E1662" s="2"/>
      <c r="F1662" s="2"/>
    </row>
    <row r="1663" spans="1:6" ht="15.75" customHeight="1">
      <c r="A1663" s="2"/>
      <c r="B1663" s="2"/>
      <c r="C1663" s="2"/>
      <c r="D1663" s="2"/>
      <c r="E1663" s="2"/>
      <c r="F1663" s="2"/>
    </row>
    <row r="1664" spans="1:6" ht="15.75" customHeight="1">
      <c r="A1664" s="2"/>
      <c r="B1664" s="2"/>
      <c r="C1664" s="2"/>
      <c r="D1664" s="2"/>
      <c r="E1664" s="2"/>
      <c r="F1664" s="2"/>
    </row>
    <row r="1665" spans="1:6" ht="15.75" customHeight="1">
      <c r="A1665" s="2"/>
      <c r="B1665" s="2"/>
      <c r="C1665" s="2"/>
      <c r="D1665" s="2"/>
      <c r="E1665" s="2"/>
      <c r="F1665" s="2"/>
    </row>
    <row r="1666" spans="1:6" ht="15.75" customHeight="1">
      <c r="A1666" s="2"/>
      <c r="B1666" s="2"/>
      <c r="C1666" s="2"/>
      <c r="D1666" s="2"/>
      <c r="E1666" s="2"/>
      <c r="F1666" s="2"/>
    </row>
    <row r="1667" spans="1:6" ht="15.75" customHeight="1">
      <c r="A1667" s="2"/>
      <c r="B1667" s="2"/>
      <c r="C1667" s="2"/>
      <c r="D1667" s="2"/>
      <c r="E1667" s="2"/>
      <c r="F1667" s="2"/>
    </row>
    <row r="1668" spans="1:6" ht="15.75" customHeight="1">
      <c r="A1668" s="2"/>
      <c r="B1668" s="2"/>
      <c r="C1668" s="2"/>
      <c r="D1668" s="2"/>
      <c r="E1668" s="2"/>
      <c r="F1668" s="2"/>
    </row>
    <row r="1669" spans="1:6" ht="15.75" customHeight="1">
      <c r="A1669" s="2"/>
      <c r="B1669" s="2"/>
      <c r="C1669" s="2"/>
      <c r="D1669" s="2"/>
      <c r="E1669" s="2"/>
      <c r="F1669" s="2"/>
    </row>
    <row r="1670" spans="1:6" ht="15.75" customHeight="1">
      <c r="A1670" s="2"/>
      <c r="B1670" s="2"/>
      <c r="C1670" s="2"/>
      <c r="D1670" s="2"/>
      <c r="E1670" s="2"/>
      <c r="F1670" s="2"/>
    </row>
    <row r="1671" spans="1:6" ht="15.75" customHeight="1">
      <c r="A1671" s="2"/>
      <c r="B1671" s="2"/>
      <c r="C1671" s="2"/>
      <c r="D1671" s="2"/>
      <c r="E1671" s="2"/>
      <c r="F1671" s="2"/>
    </row>
    <row r="1672" spans="1:6" ht="15.75" customHeight="1">
      <c r="A1672" s="2"/>
      <c r="B1672" s="2"/>
      <c r="C1672" s="2"/>
      <c r="D1672" s="2"/>
      <c r="E1672" s="2"/>
      <c r="F1672" s="2"/>
    </row>
    <row r="1673" spans="1:6" ht="15.75" customHeight="1">
      <c r="A1673" s="2"/>
      <c r="B1673" s="2"/>
      <c r="C1673" s="2"/>
      <c r="D1673" s="2"/>
      <c r="E1673" s="2"/>
      <c r="F1673" s="2"/>
    </row>
    <row r="1674" spans="1:6" ht="15.75" customHeight="1">
      <c r="A1674" s="2"/>
      <c r="B1674" s="2"/>
      <c r="C1674" s="2"/>
      <c r="D1674" s="2"/>
      <c r="E1674" s="2"/>
      <c r="F1674" s="2"/>
    </row>
    <row r="1675" spans="1:6" ht="15.75" customHeight="1">
      <c r="A1675" s="2"/>
      <c r="B1675" s="2"/>
      <c r="C1675" s="2"/>
      <c r="D1675" s="2"/>
      <c r="E1675" s="2"/>
      <c r="F1675" s="2"/>
    </row>
    <row r="1676" spans="1:6" ht="15.75" customHeight="1">
      <c r="A1676" s="2"/>
      <c r="B1676" s="2"/>
      <c r="C1676" s="2"/>
      <c r="D1676" s="2"/>
      <c r="E1676" s="2"/>
      <c r="F1676" s="2"/>
    </row>
    <row r="1677" spans="1:6" ht="15.75" customHeight="1">
      <c r="A1677" s="2"/>
      <c r="B1677" s="2"/>
      <c r="C1677" s="2"/>
      <c r="D1677" s="2"/>
      <c r="E1677" s="2"/>
      <c r="F1677" s="2"/>
    </row>
    <row r="1678" spans="1:6" ht="15.75" customHeight="1">
      <c r="A1678" s="2"/>
      <c r="B1678" s="2"/>
      <c r="C1678" s="2"/>
      <c r="D1678" s="2"/>
      <c r="E1678" s="2"/>
      <c r="F1678" s="2"/>
    </row>
    <row r="1679" spans="1:6" ht="15.75" customHeight="1">
      <c r="A1679" s="2"/>
      <c r="B1679" s="2"/>
      <c r="C1679" s="2"/>
      <c r="D1679" s="2"/>
      <c r="E1679" s="2"/>
      <c r="F1679" s="2"/>
    </row>
    <row r="1680" spans="1:6" ht="15.75" customHeight="1">
      <c r="A1680" s="2"/>
      <c r="B1680" s="2"/>
      <c r="C1680" s="2"/>
      <c r="D1680" s="2"/>
      <c r="E1680" s="2"/>
      <c r="F1680" s="2"/>
    </row>
    <row r="1681" spans="1:6" ht="15.75" customHeight="1">
      <c r="A1681" s="2"/>
      <c r="B1681" s="2"/>
      <c r="C1681" s="2"/>
      <c r="D1681" s="2"/>
      <c r="E1681" s="2"/>
      <c r="F1681" s="2"/>
    </row>
    <row r="1682" spans="1:6" ht="15.75" customHeight="1">
      <c r="A1682" s="2"/>
      <c r="B1682" s="2"/>
      <c r="C1682" s="2"/>
      <c r="D1682" s="2"/>
      <c r="E1682" s="2"/>
      <c r="F1682" s="2"/>
    </row>
    <row r="1683" spans="1:6" ht="15.75" customHeight="1">
      <c r="A1683" s="2"/>
      <c r="B1683" s="2"/>
      <c r="C1683" s="2"/>
      <c r="D1683" s="2"/>
      <c r="E1683" s="2"/>
      <c r="F1683" s="2"/>
    </row>
    <row r="1684" spans="1:6" ht="15.75" customHeight="1">
      <c r="A1684" s="2"/>
      <c r="B1684" s="2"/>
      <c r="C1684" s="2"/>
      <c r="D1684" s="2"/>
      <c r="E1684" s="2"/>
      <c r="F1684" s="2"/>
    </row>
    <row r="1685" spans="1:6" ht="15.75" customHeight="1">
      <c r="A1685" s="2"/>
      <c r="B1685" s="2"/>
      <c r="C1685" s="2"/>
      <c r="D1685" s="2"/>
      <c r="E1685" s="2"/>
      <c r="F1685" s="2"/>
    </row>
    <row r="1686" spans="1:6" ht="15.75" customHeight="1">
      <c r="A1686" s="2"/>
      <c r="B1686" s="2"/>
      <c r="C1686" s="2"/>
      <c r="D1686" s="2"/>
      <c r="E1686" s="2"/>
      <c r="F1686" s="2"/>
    </row>
    <row r="1687" spans="1:6" ht="15.75" customHeight="1">
      <c r="A1687" s="2"/>
      <c r="B1687" s="2"/>
      <c r="C1687" s="2"/>
      <c r="D1687" s="2"/>
      <c r="E1687" s="2"/>
      <c r="F1687" s="2"/>
    </row>
    <row r="1688" spans="1:6" ht="15.75" customHeight="1">
      <c r="A1688" s="2"/>
      <c r="B1688" s="2"/>
      <c r="C1688" s="2"/>
      <c r="D1688" s="2"/>
      <c r="E1688" s="2"/>
      <c r="F1688" s="2"/>
    </row>
    <row r="1689" spans="1:6" ht="15.75" customHeight="1">
      <c r="A1689" s="2"/>
      <c r="B1689" s="2"/>
      <c r="C1689" s="2"/>
      <c r="D1689" s="2"/>
      <c r="E1689" s="2"/>
      <c r="F1689" s="2"/>
    </row>
    <row r="1690" spans="1:6" ht="15.75" customHeight="1">
      <c r="A1690" s="2"/>
      <c r="B1690" s="2"/>
      <c r="C1690" s="2"/>
      <c r="D1690" s="2"/>
      <c r="E1690" s="2"/>
      <c r="F1690" s="2"/>
    </row>
    <row r="1691" spans="1:6" ht="15.75" customHeight="1">
      <c r="A1691" s="2"/>
      <c r="B1691" s="2"/>
      <c r="C1691" s="2"/>
      <c r="D1691" s="2"/>
      <c r="E1691" s="2"/>
      <c r="F1691" s="2"/>
    </row>
    <row r="1692" spans="1:6" ht="15.75" customHeight="1">
      <c r="A1692" s="2"/>
      <c r="B1692" s="2"/>
      <c r="C1692" s="2"/>
      <c r="D1692" s="2"/>
      <c r="E1692" s="2"/>
      <c r="F1692" s="2"/>
    </row>
    <row r="1693" spans="1:6" ht="15.75" customHeight="1">
      <c r="A1693" s="2"/>
      <c r="B1693" s="2"/>
      <c r="C1693" s="2"/>
      <c r="D1693" s="2"/>
      <c r="E1693" s="2"/>
      <c r="F1693" s="2"/>
    </row>
    <row r="1694" spans="1:6" ht="15.75" customHeight="1">
      <c r="A1694" s="2"/>
      <c r="B1694" s="2"/>
      <c r="C1694" s="2"/>
      <c r="D1694" s="2"/>
      <c r="E1694" s="2"/>
      <c r="F1694" s="2"/>
    </row>
    <row r="1695" spans="1:6" ht="15.75" customHeight="1">
      <c r="A1695" s="2"/>
      <c r="B1695" s="2"/>
      <c r="C1695" s="2"/>
      <c r="D1695" s="2"/>
      <c r="E1695" s="2"/>
      <c r="F1695" s="2"/>
    </row>
    <row r="1696" spans="1:6" ht="15.75" customHeight="1">
      <c r="A1696" s="2"/>
      <c r="B1696" s="2"/>
      <c r="C1696" s="2"/>
      <c r="D1696" s="2"/>
      <c r="E1696" s="2"/>
      <c r="F1696" s="2"/>
    </row>
    <row r="1697" spans="1:6" ht="15.75" customHeight="1">
      <c r="A1697" s="2"/>
      <c r="B1697" s="2"/>
      <c r="C1697" s="2"/>
      <c r="D1697" s="2"/>
      <c r="E1697" s="2"/>
      <c r="F1697" s="2"/>
    </row>
    <row r="1698" spans="1:6" ht="15.75" customHeight="1">
      <c r="A1698" s="2"/>
      <c r="B1698" s="2"/>
      <c r="C1698" s="2"/>
      <c r="D1698" s="2"/>
      <c r="E1698" s="2"/>
      <c r="F1698" s="2"/>
    </row>
    <row r="1699" spans="1:6" ht="15.75" customHeight="1">
      <c r="A1699" s="2"/>
      <c r="B1699" s="2"/>
      <c r="C1699" s="2"/>
      <c r="D1699" s="2"/>
      <c r="E1699" s="2"/>
      <c r="F1699" s="2"/>
    </row>
    <row r="1700" spans="1:6" ht="15.75" customHeight="1">
      <c r="A1700" s="2"/>
      <c r="B1700" s="2"/>
      <c r="C1700" s="2"/>
      <c r="D1700" s="2"/>
      <c r="E1700" s="2"/>
      <c r="F1700" s="2"/>
    </row>
    <row r="1701" spans="1:6" ht="15.75" customHeight="1">
      <c r="A1701" s="2"/>
      <c r="B1701" s="2"/>
      <c r="C1701" s="2"/>
      <c r="D1701" s="2"/>
      <c r="E1701" s="2"/>
      <c r="F1701" s="2"/>
    </row>
    <row r="1702" spans="1:6" ht="15.75" customHeight="1">
      <c r="A1702" s="2"/>
      <c r="B1702" s="2"/>
      <c r="C1702" s="2"/>
      <c r="D1702" s="2"/>
      <c r="E1702" s="2"/>
      <c r="F1702" s="2"/>
    </row>
    <row r="1703" spans="1:6" ht="15.75" customHeight="1">
      <c r="A1703" s="2"/>
      <c r="B1703" s="2"/>
      <c r="C1703" s="2"/>
      <c r="D1703" s="2"/>
      <c r="E1703" s="2"/>
      <c r="F1703" s="2"/>
    </row>
    <row r="1704" spans="1:6" ht="15.75" customHeight="1">
      <c r="A1704" s="2"/>
      <c r="B1704" s="2"/>
      <c r="C1704" s="2"/>
      <c r="D1704" s="2"/>
      <c r="E1704" s="2"/>
      <c r="F1704" s="2"/>
    </row>
    <row r="1705" spans="1:6" ht="15.75" customHeight="1">
      <c r="A1705" s="2"/>
      <c r="B1705" s="2"/>
      <c r="C1705" s="2"/>
      <c r="D1705" s="2"/>
      <c r="E1705" s="2"/>
      <c r="F1705" s="2"/>
    </row>
    <row r="1706" spans="1:6" ht="15.75" customHeight="1">
      <c r="A1706" s="2"/>
      <c r="B1706" s="2"/>
      <c r="C1706" s="2"/>
      <c r="D1706" s="2"/>
      <c r="E1706" s="2"/>
      <c r="F1706" s="2"/>
    </row>
    <row r="1707" spans="1:6" ht="15.75" customHeight="1">
      <c r="A1707" s="2"/>
      <c r="B1707" s="2"/>
      <c r="C1707" s="2"/>
      <c r="D1707" s="2"/>
      <c r="E1707" s="2"/>
      <c r="F1707" s="2"/>
    </row>
    <row r="1708" spans="1:6" ht="15.75" customHeight="1">
      <c r="A1708" s="2"/>
      <c r="B1708" s="2"/>
      <c r="C1708" s="2"/>
      <c r="D1708" s="2"/>
      <c r="E1708" s="2"/>
      <c r="F1708" s="2"/>
    </row>
    <row r="1709" spans="1:6" ht="15.75" customHeight="1">
      <c r="A1709" s="2"/>
      <c r="B1709" s="2"/>
      <c r="C1709" s="2"/>
      <c r="D1709" s="2"/>
      <c r="E1709" s="2"/>
      <c r="F1709" s="2"/>
    </row>
    <row r="1710" spans="1:6" ht="15.75" customHeight="1">
      <c r="A1710" s="2"/>
      <c r="B1710" s="2"/>
      <c r="C1710" s="2"/>
      <c r="D1710" s="2"/>
      <c r="E1710" s="2"/>
      <c r="F1710" s="2"/>
    </row>
    <row r="1711" spans="1:6" ht="15.75" customHeight="1">
      <c r="A1711" s="2"/>
      <c r="B1711" s="2"/>
      <c r="C1711" s="2"/>
      <c r="D1711" s="2"/>
      <c r="E1711" s="2"/>
      <c r="F1711" s="2"/>
    </row>
    <row r="1712" spans="1:6" ht="15.75" customHeight="1">
      <c r="A1712" s="2"/>
      <c r="B1712" s="2"/>
      <c r="C1712" s="2"/>
      <c r="D1712" s="2"/>
      <c r="E1712" s="2"/>
      <c r="F1712" s="2"/>
    </row>
    <row r="1713" spans="1:6" ht="15.75" customHeight="1">
      <c r="A1713" s="2"/>
      <c r="B1713" s="2"/>
      <c r="C1713" s="2"/>
      <c r="D1713" s="2"/>
      <c r="E1713" s="2"/>
      <c r="F1713" s="2"/>
    </row>
    <row r="1714" spans="1:6" ht="15.75" customHeight="1">
      <c r="A1714" s="2"/>
      <c r="B1714" s="2"/>
      <c r="C1714" s="2"/>
      <c r="D1714" s="2"/>
      <c r="E1714" s="2"/>
      <c r="F1714" s="2"/>
    </row>
    <row r="1715" spans="1:6" ht="15.75" customHeight="1">
      <c r="A1715" s="2"/>
      <c r="B1715" s="2"/>
      <c r="C1715" s="2"/>
      <c r="D1715" s="2"/>
      <c r="E1715" s="2"/>
      <c r="F1715" s="2"/>
    </row>
    <row r="1716" spans="1:6" ht="15.75" customHeight="1">
      <c r="A1716" s="2"/>
      <c r="B1716" s="2"/>
      <c r="C1716" s="2"/>
      <c r="D1716" s="2"/>
      <c r="E1716" s="2"/>
      <c r="F1716" s="2"/>
    </row>
    <row r="1717" spans="1:6" ht="15.75" customHeight="1">
      <c r="A1717" s="2"/>
      <c r="B1717" s="2"/>
      <c r="C1717" s="2"/>
      <c r="D1717" s="2"/>
      <c r="E1717" s="2"/>
      <c r="F1717" s="2"/>
    </row>
    <row r="1718" spans="1:6" ht="15.75" customHeight="1">
      <c r="A1718" s="2"/>
      <c r="B1718" s="2"/>
      <c r="C1718" s="2"/>
      <c r="D1718" s="2"/>
      <c r="E1718" s="2"/>
      <c r="F1718" s="2"/>
    </row>
    <row r="1719" spans="1:6" ht="15.75" customHeight="1">
      <c r="A1719" s="2"/>
      <c r="B1719" s="2"/>
      <c r="C1719" s="2"/>
      <c r="D1719" s="2"/>
      <c r="E1719" s="2"/>
      <c r="F1719" s="2"/>
    </row>
    <row r="1720" spans="1:6" ht="15.75" customHeight="1">
      <c r="A1720" s="2"/>
      <c r="B1720" s="2"/>
      <c r="C1720" s="2"/>
      <c r="D1720" s="2"/>
      <c r="E1720" s="2"/>
      <c r="F1720" s="2"/>
    </row>
    <row r="1721" spans="1:6" ht="15.75" customHeight="1">
      <c r="A1721" s="2"/>
      <c r="B1721" s="2"/>
      <c r="C1721" s="2"/>
      <c r="D1721" s="2"/>
      <c r="E1721" s="2"/>
      <c r="F1721" s="2"/>
    </row>
    <row r="1722" spans="1:6" ht="15.75" customHeight="1">
      <c r="A1722" s="2"/>
      <c r="B1722" s="2"/>
      <c r="C1722" s="2"/>
      <c r="D1722" s="2"/>
      <c r="E1722" s="2"/>
      <c r="F1722" s="2"/>
    </row>
    <row r="1723" spans="1:6" ht="15.75" customHeight="1">
      <c r="A1723" s="2"/>
      <c r="B1723" s="2"/>
      <c r="C1723" s="2"/>
      <c r="D1723" s="2"/>
      <c r="E1723" s="2"/>
      <c r="F1723" s="2"/>
    </row>
    <row r="1724" spans="1:6" ht="15.75" customHeight="1">
      <c r="A1724" s="2"/>
      <c r="B1724" s="2"/>
      <c r="C1724" s="2"/>
      <c r="D1724" s="2"/>
      <c r="E1724" s="2"/>
      <c r="F1724" s="2"/>
    </row>
    <row r="1725" spans="1:6" ht="15.75" customHeight="1">
      <c r="A1725" s="2"/>
      <c r="B1725" s="2"/>
      <c r="C1725" s="2"/>
      <c r="D1725" s="2"/>
      <c r="E1725" s="2"/>
      <c r="F1725" s="2"/>
    </row>
    <row r="1726" spans="1:6" ht="15.75" customHeight="1">
      <c r="A1726" s="2"/>
      <c r="B1726" s="2"/>
      <c r="C1726" s="2"/>
      <c r="D1726" s="2"/>
      <c r="E1726" s="2"/>
      <c r="F1726" s="2"/>
    </row>
    <row r="1727" spans="1:6" ht="15.75" customHeight="1">
      <c r="A1727" s="2"/>
      <c r="B1727" s="2"/>
      <c r="C1727" s="2"/>
      <c r="D1727" s="2"/>
      <c r="E1727" s="2"/>
      <c r="F1727" s="2"/>
    </row>
    <row r="1728" spans="1:6" ht="15.75" customHeight="1">
      <c r="A1728" s="2"/>
      <c r="B1728" s="2"/>
      <c r="C1728" s="2"/>
      <c r="D1728" s="2"/>
      <c r="E1728" s="2"/>
      <c r="F1728" s="2"/>
    </row>
    <row r="1729" spans="1:6" ht="15.75" customHeight="1">
      <c r="A1729" s="2"/>
      <c r="B1729" s="2"/>
      <c r="C1729" s="2"/>
      <c r="D1729" s="2"/>
      <c r="E1729" s="2"/>
      <c r="F1729" s="2"/>
    </row>
    <row r="1730" spans="1:6" ht="15.75" customHeight="1">
      <c r="A1730" s="2"/>
      <c r="B1730" s="2"/>
      <c r="C1730" s="2"/>
      <c r="D1730" s="2"/>
      <c r="E1730" s="2"/>
      <c r="F1730" s="2"/>
    </row>
    <row r="1731" spans="1:6" ht="15.75" customHeight="1">
      <c r="A1731" s="2"/>
      <c r="B1731" s="2"/>
      <c r="C1731" s="2"/>
      <c r="D1731" s="2"/>
      <c r="E1731" s="2"/>
      <c r="F1731" s="2"/>
    </row>
    <row r="1732" spans="1:6" ht="15.75" customHeight="1">
      <c r="A1732" s="2"/>
      <c r="B1732" s="2"/>
      <c r="C1732" s="2"/>
      <c r="D1732" s="2"/>
      <c r="E1732" s="2"/>
      <c r="F1732" s="2"/>
    </row>
    <row r="1733" spans="1:6" ht="15.75" customHeight="1">
      <c r="A1733" s="2"/>
      <c r="B1733" s="2"/>
      <c r="C1733" s="2"/>
      <c r="D1733" s="2"/>
      <c r="E1733" s="2"/>
      <c r="F1733" s="2"/>
    </row>
    <row r="1734" spans="1:6" ht="15.75" customHeight="1">
      <c r="A1734" s="2"/>
      <c r="B1734" s="2"/>
      <c r="C1734" s="2"/>
      <c r="D1734" s="2"/>
      <c r="E1734" s="2"/>
      <c r="F1734" s="2"/>
    </row>
    <row r="1735" spans="1:6" ht="15.75" customHeight="1">
      <c r="A1735" s="2"/>
      <c r="B1735" s="2"/>
      <c r="C1735" s="2"/>
      <c r="D1735" s="2"/>
      <c r="E1735" s="2"/>
      <c r="F1735" s="2"/>
    </row>
    <row r="1736" spans="1:6" ht="15.75" customHeight="1">
      <c r="A1736" s="2"/>
      <c r="B1736" s="2"/>
      <c r="C1736" s="2"/>
      <c r="D1736" s="2"/>
      <c r="E1736" s="2"/>
      <c r="F1736" s="2"/>
    </row>
    <row r="1737" spans="1:6" ht="15.75" customHeight="1">
      <c r="A1737" s="2"/>
      <c r="B1737" s="2"/>
      <c r="C1737" s="2"/>
      <c r="D1737" s="2"/>
      <c r="E1737" s="2"/>
      <c r="F1737" s="2"/>
    </row>
    <row r="1738" spans="1:6" ht="15.75" customHeight="1">
      <c r="A1738" s="2"/>
      <c r="B1738" s="2"/>
      <c r="C1738" s="2"/>
      <c r="D1738" s="2"/>
      <c r="E1738" s="2"/>
      <c r="F1738" s="2"/>
    </row>
    <row r="1739" spans="1:6" ht="15.75" customHeight="1">
      <c r="A1739" s="2"/>
      <c r="B1739" s="2"/>
      <c r="C1739" s="2"/>
      <c r="D1739" s="2"/>
      <c r="E1739" s="2"/>
      <c r="F1739" s="2"/>
    </row>
    <row r="1740" spans="1:6" ht="15.75" customHeight="1">
      <c r="A1740" s="2"/>
      <c r="B1740" s="2"/>
      <c r="C1740" s="2"/>
      <c r="D1740" s="2"/>
      <c r="E1740" s="2"/>
      <c r="F1740" s="2"/>
    </row>
    <row r="1741" spans="1:6" ht="15.75" customHeight="1">
      <c r="A1741" s="2"/>
      <c r="B1741" s="2"/>
      <c r="C1741" s="2"/>
      <c r="D1741" s="2"/>
      <c r="E1741" s="2"/>
      <c r="F1741" s="2"/>
    </row>
    <row r="1742" spans="1:6" ht="15.75" customHeight="1">
      <c r="A1742" s="2"/>
      <c r="B1742" s="2"/>
      <c r="C1742" s="2"/>
      <c r="D1742" s="2"/>
      <c r="E1742" s="2"/>
      <c r="F1742" s="2"/>
    </row>
    <row r="1743" spans="1:6" ht="15.75" customHeight="1">
      <c r="A1743" s="2"/>
      <c r="B1743" s="2"/>
      <c r="C1743" s="2"/>
      <c r="D1743" s="2"/>
      <c r="E1743" s="2"/>
      <c r="F1743" s="2"/>
    </row>
    <row r="1744" spans="1:6" ht="15.75" customHeight="1">
      <c r="A1744" s="2"/>
      <c r="B1744" s="2"/>
      <c r="C1744" s="2"/>
      <c r="D1744" s="2"/>
      <c r="E1744" s="2"/>
      <c r="F1744" s="2"/>
    </row>
    <row r="1745" spans="1:6" ht="15.75" customHeight="1">
      <c r="A1745" s="2"/>
      <c r="B1745" s="2"/>
      <c r="C1745" s="2"/>
      <c r="D1745" s="2"/>
      <c r="E1745" s="2"/>
      <c r="F1745" s="2"/>
    </row>
    <row r="1746" spans="1:6" ht="15.75" customHeight="1">
      <c r="A1746" s="2"/>
      <c r="B1746" s="2"/>
      <c r="C1746" s="2"/>
      <c r="D1746" s="2"/>
      <c r="E1746" s="2"/>
      <c r="F1746" s="2"/>
    </row>
    <row r="1747" spans="1:6" ht="15.75" customHeight="1">
      <c r="A1747" s="2"/>
      <c r="B1747" s="2"/>
      <c r="C1747" s="2"/>
      <c r="D1747" s="2"/>
      <c r="E1747" s="2"/>
      <c r="F1747" s="2"/>
    </row>
    <row r="1748" spans="1:6" ht="15.75" customHeight="1">
      <c r="A1748" s="2"/>
      <c r="B1748" s="2"/>
      <c r="C1748" s="2"/>
      <c r="D1748" s="2"/>
      <c r="E1748" s="2"/>
      <c r="F1748" s="2"/>
    </row>
    <row r="1749" spans="1:6" ht="15.75" customHeight="1">
      <c r="A1749" s="2"/>
      <c r="B1749" s="2"/>
      <c r="C1749" s="2"/>
      <c r="D1749" s="2"/>
      <c r="E1749" s="2"/>
      <c r="F1749" s="2"/>
    </row>
    <row r="1750" spans="1:6" ht="15.75" customHeight="1">
      <c r="A1750" s="2"/>
      <c r="B1750" s="2"/>
      <c r="C1750" s="2"/>
      <c r="D1750" s="2"/>
      <c r="E1750" s="2"/>
      <c r="F1750" s="2"/>
    </row>
    <row r="1751" spans="1:6" ht="15.75" customHeight="1">
      <c r="A1751" s="2"/>
      <c r="B1751" s="2"/>
      <c r="C1751" s="2"/>
      <c r="D1751" s="2"/>
      <c r="E1751" s="2"/>
      <c r="F1751" s="2"/>
    </row>
    <row r="1752" spans="1:6" ht="15.75" customHeight="1">
      <c r="A1752" s="2"/>
      <c r="B1752" s="2"/>
      <c r="C1752" s="2"/>
      <c r="D1752" s="2"/>
      <c r="E1752" s="2"/>
      <c r="F1752" s="2"/>
    </row>
    <row r="1753" spans="1:6" ht="15.75" customHeight="1">
      <c r="A1753" s="2"/>
      <c r="B1753" s="2"/>
      <c r="C1753" s="2"/>
      <c r="D1753" s="2"/>
      <c r="E1753" s="2"/>
      <c r="F1753" s="2"/>
    </row>
    <row r="1754" spans="1:6" ht="15.75" customHeight="1">
      <c r="A1754" s="2"/>
      <c r="B1754" s="2"/>
      <c r="C1754" s="2"/>
      <c r="D1754" s="2"/>
      <c r="E1754" s="2"/>
      <c r="F1754" s="2"/>
    </row>
    <row r="1755" spans="1:6" ht="15.75" customHeight="1">
      <c r="A1755" s="2"/>
      <c r="B1755" s="2"/>
      <c r="C1755" s="2"/>
      <c r="D1755" s="2"/>
      <c r="E1755" s="2"/>
      <c r="F1755" s="2"/>
    </row>
    <row r="1756" spans="1:6" ht="15.75" customHeight="1">
      <c r="A1756" s="2"/>
      <c r="B1756" s="2"/>
      <c r="C1756" s="2"/>
      <c r="D1756" s="2"/>
      <c r="E1756" s="2"/>
      <c r="F1756" s="2"/>
    </row>
    <row r="1757" spans="1:6" ht="15.75" customHeight="1">
      <c r="A1757" s="2"/>
      <c r="B1757" s="2"/>
      <c r="C1757" s="2"/>
      <c r="D1757" s="2"/>
      <c r="E1757" s="2"/>
      <c r="F1757" s="2"/>
    </row>
    <row r="1758" spans="1:6" ht="15.75" customHeight="1">
      <c r="A1758" s="2"/>
      <c r="B1758" s="2"/>
      <c r="C1758" s="2"/>
      <c r="D1758" s="2"/>
      <c r="E1758" s="2"/>
      <c r="F1758" s="2"/>
    </row>
    <row r="1759" spans="1:6" ht="15.75" customHeight="1">
      <c r="A1759" s="2"/>
      <c r="B1759" s="2"/>
      <c r="C1759" s="2"/>
      <c r="D1759" s="2"/>
      <c r="E1759" s="2"/>
      <c r="F1759" s="2"/>
    </row>
    <row r="1760" spans="1:6" ht="15.75" customHeight="1">
      <c r="A1760" s="2"/>
      <c r="B1760" s="2"/>
      <c r="C1760" s="2"/>
      <c r="D1760" s="2"/>
      <c r="E1760" s="2"/>
      <c r="F1760" s="2"/>
    </row>
    <row r="1761" spans="1:6" ht="15.75" customHeight="1">
      <c r="A1761" s="2"/>
      <c r="B1761" s="2"/>
      <c r="C1761" s="2"/>
      <c r="D1761" s="2"/>
      <c r="E1761" s="2"/>
      <c r="F1761" s="2"/>
    </row>
    <row r="1762" spans="1:6" ht="15.75" customHeight="1">
      <c r="A1762" s="2"/>
      <c r="B1762" s="2"/>
      <c r="C1762" s="2"/>
      <c r="D1762" s="2"/>
      <c r="E1762" s="2"/>
      <c r="F1762" s="2"/>
    </row>
    <row r="1763" spans="1:6" ht="15.75" customHeight="1">
      <c r="A1763" s="2"/>
      <c r="B1763" s="2"/>
      <c r="C1763" s="2"/>
      <c r="D1763" s="2"/>
      <c r="E1763" s="2"/>
      <c r="F1763" s="2"/>
    </row>
    <row r="1764" spans="1:6" ht="15.75" customHeight="1">
      <c r="A1764" s="2"/>
      <c r="B1764" s="2"/>
      <c r="C1764" s="2"/>
      <c r="D1764" s="2"/>
      <c r="E1764" s="2"/>
      <c r="F1764" s="2"/>
    </row>
    <row r="1765" spans="1:6" ht="15.75" customHeight="1">
      <c r="A1765" s="2"/>
      <c r="B1765" s="2"/>
      <c r="C1765" s="2"/>
      <c r="D1765" s="2"/>
      <c r="E1765" s="2"/>
      <c r="F1765" s="2"/>
    </row>
    <row r="1766" spans="1:6" ht="15.75" customHeight="1">
      <c r="A1766" s="2"/>
      <c r="B1766" s="2"/>
      <c r="C1766" s="2"/>
      <c r="D1766" s="2"/>
      <c r="E1766" s="2"/>
      <c r="F1766" s="2"/>
    </row>
    <row r="1767" spans="1:6" ht="15.75" customHeight="1">
      <c r="A1767" s="2"/>
      <c r="B1767" s="2"/>
      <c r="C1767" s="2"/>
      <c r="D1767" s="2"/>
      <c r="E1767" s="2"/>
      <c r="F1767" s="2"/>
    </row>
    <row r="1768" spans="1:6" ht="15.75" customHeight="1">
      <c r="A1768" s="2"/>
      <c r="B1768" s="2"/>
      <c r="C1768" s="2"/>
      <c r="D1768" s="2"/>
      <c r="E1768" s="2"/>
      <c r="F1768" s="2"/>
    </row>
    <row r="1769" spans="1:6" ht="15.75" customHeight="1">
      <c r="A1769" s="2"/>
      <c r="B1769" s="2"/>
      <c r="C1769" s="2"/>
      <c r="D1769" s="2"/>
      <c r="E1769" s="2"/>
      <c r="F1769" s="2"/>
    </row>
    <row r="1770" spans="1:6" ht="15.75" customHeight="1">
      <c r="A1770" s="2"/>
      <c r="B1770" s="2"/>
      <c r="C1770" s="2"/>
      <c r="D1770" s="2"/>
      <c r="E1770" s="2"/>
      <c r="F1770" s="2"/>
    </row>
    <row r="1771" spans="1:6" ht="15.75" customHeight="1">
      <c r="A1771" s="2"/>
      <c r="B1771" s="2"/>
      <c r="C1771" s="2"/>
      <c r="D1771" s="2"/>
      <c r="E1771" s="2"/>
      <c r="F1771" s="2"/>
    </row>
    <row r="1772" spans="1:6" ht="15.75" customHeight="1">
      <c r="A1772" s="2"/>
      <c r="B1772" s="2"/>
      <c r="C1772" s="2"/>
      <c r="D1772" s="2"/>
      <c r="E1772" s="2"/>
      <c r="F1772" s="2"/>
    </row>
    <row r="1773" spans="1:6" ht="15.75" customHeight="1">
      <c r="A1773" s="2"/>
      <c r="B1773" s="2"/>
      <c r="C1773" s="2"/>
      <c r="D1773" s="2"/>
      <c r="E1773" s="2"/>
      <c r="F1773" s="2"/>
    </row>
    <row r="1774" spans="1:6" ht="15.75" customHeight="1">
      <c r="A1774" s="2"/>
      <c r="B1774" s="2"/>
      <c r="C1774" s="2"/>
      <c r="D1774" s="2"/>
      <c r="E1774" s="2"/>
      <c r="F1774" s="2"/>
    </row>
    <row r="1775" spans="1:6" ht="15.75" customHeight="1">
      <c r="A1775" s="2"/>
      <c r="B1775" s="2"/>
      <c r="C1775" s="2"/>
      <c r="D1775" s="2"/>
      <c r="E1775" s="2"/>
      <c r="F1775" s="2"/>
    </row>
    <row r="1776" spans="1:6" ht="15.75" customHeight="1">
      <c r="A1776" s="2"/>
      <c r="B1776" s="2"/>
      <c r="C1776" s="2"/>
      <c r="D1776" s="2"/>
      <c r="E1776" s="2"/>
      <c r="F1776" s="2"/>
    </row>
    <row r="1777" spans="1:6" ht="15.75" customHeight="1">
      <c r="A1777" s="2"/>
      <c r="B1777" s="2"/>
      <c r="C1777" s="2"/>
      <c r="D1777" s="2"/>
      <c r="E1777" s="2"/>
      <c r="F1777" s="2"/>
    </row>
    <row r="1778" spans="1:6" ht="15.75" customHeight="1">
      <c r="A1778" s="2"/>
      <c r="B1778" s="2"/>
      <c r="C1778" s="2"/>
      <c r="D1778" s="2"/>
      <c r="E1778" s="2"/>
      <c r="F1778" s="2"/>
    </row>
    <row r="1779" spans="1:6" ht="15.75" customHeight="1">
      <c r="A1779" s="2"/>
      <c r="B1779" s="2"/>
      <c r="C1779" s="2"/>
      <c r="D1779" s="2"/>
      <c r="E1779" s="2"/>
      <c r="F1779" s="2"/>
    </row>
    <row r="1780" spans="1:6" ht="15.75" customHeight="1">
      <c r="A1780" s="2"/>
      <c r="B1780" s="2"/>
      <c r="C1780" s="2"/>
      <c r="D1780" s="2"/>
      <c r="E1780" s="2"/>
      <c r="F1780" s="2"/>
    </row>
    <row r="1781" spans="1:6" ht="15.75" customHeight="1">
      <c r="A1781" s="2"/>
      <c r="B1781" s="2"/>
      <c r="C1781" s="2"/>
      <c r="D1781" s="2"/>
      <c r="E1781" s="2"/>
      <c r="F1781" s="2"/>
    </row>
    <row r="1782" spans="1:6" ht="15.75" customHeight="1">
      <c r="A1782" s="2"/>
      <c r="B1782" s="2"/>
      <c r="C1782" s="2"/>
      <c r="D1782" s="2"/>
      <c r="E1782" s="2"/>
      <c r="F1782" s="2"/>
    </row>
    <row r="1783" spans="1:6" ht="15.75" customHeight="1">
      <c r="A1783" s="2"/>
      <c r="B1783" s="2"/>
      <c r="C1783" s="2"/>
      <c r="D1783" s="2"/>
      <c r="E1783" s="2"/>
      <c r="F1783" s="2"/>
    </row>
    <row r="1784" spans="1:6" ht="15.75" customHeight="1">
      <c r="A1784" s="2"/>
      <c r="B1784" s="2"/>
      <c r="C1784" s="2"/>
      <c r="D1784" s="2"/>
      <c r="E1784" s="2"/>
      <c r="F1784" s="2"/>
    </row>
    <row r="1785" spans="1:6" ht="15.75" customHeight="1">
      <c r="A1785" s="2"/>
      <c r="B1785" s="2"/>
      <c r="C1785" s="2"/>
      <c r="D1785" s="2"/>
      <c r="E1785" s="2"/>
      <c r="F1785" s="2"/>
    </row>
    <row r="1786" spans="1:6" ht="15.75" customHeight="1">
      <c r="A1786" s="2"/>
      <c r="B1786" s="2"/>
      <c r="C1786" s="2"/>
      <c r="D1786" s="2"/>
      <c r="E1786" s="2"/>
      <c r="F1786" s="2"/>
    </row>
    <row r="1787" spans="1:6" ht="15.75" customHeight="1">
      <c r="A1787" s="2"/>
      <c r="B1787" s="2"/>
      <c r="C1787" s="2"/>
      <c r="D1787" s="2"/>
      <c r="E1787" s="2"/>
      <c r="F1787" s="2"/>
    </row>
    <row r="1788" spans="1:6" ht="15.75" customHeight="1">
      <c r="A1788" s="2"/>
      <c r="B1788" s="2"/>
      <c r="C1788" s="2"/>
      <c r="D1788" s="2"/>
      <c r="E1788" s="2"/>
      <c r="F1788" s="2"/>
    </row>
    <row r="1789" spans="1:6" ht="15.75" customHeight="1">
      <c r="A1789" s="2"/>
      <c r="B1789" s="2"/>
      <c r="C1789" s="2"/>
      <c r="D1789" s="2"/>
      <c r="E1789" s="2"/>
      <c r="F1789" s="2"/>
    </row>
    <row r="1790" spans="1:6" ht="15.75" customHeight="1">
      <c r="A1790" s="2"/>
      <c r="B1790" s="2"/>
      <c r="C1790" s="2"/>
      <c r="D1790" s="2"/>
      <c r="E1790" s="2"/>
      <c r="F1790" s="2"/>
    </row>
    <row r="1791" spans="1:6" ht="15.75" customHeight="1">
      <c r="A1791" s="2"/>
      <c r="B1791" s="2"/>
      <c r="C1791" s="2"/>
      <c r="D1791" s="2"/>
      <c r="E1791" s="2"/>
      <c r="F1791" s="2"/>
    </row>
    <row r="1792" spans="1:6" ht="15.75" customHeight="1">
      <c r="A1792" s="2"/>
      <c r="B1792" s="2"/>
      <c r="C1792" s="2"/>
      <c r="D1792" s="2"/>
      <c r="E1792" s="2"/>
      <c r="F1792" s="2"/>
    </row>
    <row r="1793" spans="1:6" ht="15.75" customHeight="1">
      <c r="A1793" s="2"/>
      <c r="B1793" s="2"/>
      <c r="C1793" s="2"/>
      <c r="D1793" s="2"/>
      <c r="E1793" s="2"/>
      <c r="F1793" s="2"/>
    </row>
    <row r="1794" spans="1:6" ht="15.75" customHeight="1">
      <c r="A1794" s="2"/>
      <c r="B1794" s="2"/>
      <c r="C1794" s="2"/>
      <c r="D1794" s="2"/>
      <c r="E1794" s="2"/>
      <c r="F1794" s="2"/>
    </row>
    <row r="1795" spans="1:6" ht="15.75" customHeight="1">
      <c r="A1795" s="2"/>
      <c r="B1795" s="2"/>
      <c r="C1795" s="2"/>
      <c r="D1795" s="2"/>
      <c r="E1795" s="2"/>
      <c r="F1795" s="2"/>
    </row>
    <row r="1796" spans="1:6" ht="15.75" customHeight="1">
      <c r="A1796" s="2"/>
      <c r="B1796" s="2"/>
      <c r="C1796" s="2"/>
      <c r="D1796" s="2"/>
      <c r="E1796" s="2"/>
      <c r="F1796" s="2"/>
    </row>
    <row r="1797" spans="1:6" ht="15.75" customHeight="1">
      <c r="A1797" s="2"/>
      <c r="B1797" s="2"/>
      <c r="C1797" s="2"/>
      <c r="D1797" s="2"/>
      <c r="E1797" s="2"/>
      <c r="F1797" s="2"/>
    </row>
    <row r="1798" spans="1:6" ht="15.75" customHeight="1">
      <c r="A1798" s="2"/>
      <c r="B1798" s="2"/>
      <c r="C1798" s="2"/>
      <c r="D1798" s="2"/>
      <c r="E1798" s="2"/>
      <c r="F1798" s="2"/>
    </row>
    <row r="1799" spans="1:6" ht="15.75" customHeight="1">
      <c r="A1799" s="2"/>
      <c r="B1799" s="2"/>
      <c r="C1799" s="2"/>
      <c r="D1799" s="2"/>
      <c r="E1799" s="2"/>
      <c r="F1799" s="2"/>
    </row>
    <row r="1800" spans="1:6" ht="15.75" customHeight="1">
      <c r="A1800" s="2"/>
      <c r="B1800" s="2"/>
      <c r="C1800" s="2"/>
      <c r="D1800" s="2"/>
      <c r="E1800" s="2"/>
      <c r="F1800" s="2"/>
    </row>
    <row r="1801" spans="1:6" ht="15.75" customHeight="1">
      <c r="A1801" s="2"/>
      <c r="B1801" s="2"/>
      <c r="C1801" s="2"/>
      <c r="D1801" s="2"/>
      <c r="E1801" s="2"/>
      <c r="F1801" s="2"/>
    </row>
    <row r="1802" spans="1:6" ht="15.75" customHeight="1">
      <c r="A1802" s="2"/>
      <c r="B1802" s="2"/>
      <c r="C1802" s="2"/>
      <c r="D1802" s="2"/>
      <c r="E1802" s="2"/>
      <c r="F1802" s="2"/>
    </row>
    <row r="1803" spans="1:6" ht="15.75" customHeight="1">
      <c r="A1803" s="2"/>
      <c r="B1803" s="2"/>
      <c r="C1803" s="2"/>
      <c r="D1803" s="2"/>
      <c r="E1803" s="2"/>
      <c r="F1803" s="2"/>
    </row>
    <row r="1804" spans="1:6" ht="15.75" customHeight="1">
      <c r="A1804" s="2"/>
      <c r="B1804" s="2"/>
      <c r="C1804" s="2"/>
      <c r="D1804" s="2"/>
      <c r="E1804" s="2"/>
      <c r="F1804" s="2"/>
    </row>
    <row r="1805" spans="1:6" ht="15.75" customHeight="1">
      <c r="A1805" s="2"/>
      <c r="B1805" s="2"/>
      <c r="C1805" s="2"/>
      <c r="D1805" s="2"/>
      <c r="E1805" s="2"/>
      <c r="F1805" s="2"/>
    </row>
    <row r="1806" spans="1:6" ht="15.75" customHeight="1">
      <c r="A1806" s="2"/>
      <c r="B1806" s="2"/>
      <c r="C1806" s="2"/>
      <c r="D1806" s="2"/>
      <c r="E1806" s="2"/>
      <c r="F1806" s="2"/>
    </row>
    <row r="1807" spans="1:6" ht="15.75" customHeight="1">
      <c r="A1807" s="2"/>
      <c r="B1807" s="2"/>
      <c r="C1807" s="2"/>
      <c r="D1807" s="2"/>
      <c r="E1807" s="2"/>
      <c r="F1807" s="2"/>
    </row>
    <row r="1808" spans="1:6" ht="15.75" customHeight="1">
      <c r="A1808" s="2"/>
      <c r="B1808" s="2"/>
      <c r="C1808" s="2"/>
      <c r="D1808" s="2"/>
      <c r="E1808" s="2"/>
      <c r="F1808" s="2"/>
    </row>
    <row r="1809" spans="1:6" ht="15.75" customHeight="1">
      <c r="A1809" s="2"/>
      <c r="B1809" s="2"/>
      <c r="C1809" s="2"/>
      <c r="D1809" s="2"/>
      <c r="E1809" s="2"/>
      <c r="F1809" s="2"/>
    </row>
    <row r="1810" spans="1:6" ht="15.75" customHeight="1">
      <c r="A1810" s="2"/>
      <c r="B1810" s="2"/>
      <c r="C1810" s="2"/>
      <c r="D1810" s="2"/>
      <c r="E1810" s="2"/>
      <c r="F1810" s="2"/>
    </row>
    <row r="1811" spans="1:6" ht="15.75" customHeight="1">
      <c r="A1811" s="2"/>
      <c r="B1811" s="2"/>
      <c r="C1811" s="2"/>
      <c r="D1811" s="2"/>
      <c r="E1811" s="2"/>
      <c r="F1811" s="2"/>
    </row>
    <row r="1812" spans="1:6" ht="15.75" customHeight="1">
      <c r="A1812" s="2"/>
      <c r="B1812" s="2"/>
      <c r="C1812" s="2"/>
      <c r="D1812" s="2"/>
      <c r="E1812" s="2"/>
      <c r="F1812" s="2"/>
    </row>
    <row r="1813" spans="1:6" ht="15.75" customHeight="1">
      <c r="A1813" s="2"/>
      <c r="B1813" s="2"/>
      <c r="C1813" s="2"/>
      <c r="D1813" s="2"/>
      <c r="E1813" s="2"/>
      <c r="F1813" s="2"/>
    </row>
    <row r="1814" spans="1:6" ht="15.75" customHeight="1">
      <c r="A1814" s="2"/>
      <c r="B1814" s="2"/>
      <c r="C1814" s="2"/>
      <c r="D1814" s="2"/>
      <c r="E1814" s="2"/>
      <c r="F1814" s="2"/>
    </row>
    <row r="1815" spans="1:6" ht="15.75" customHeight="1">
      <c r="A1815" s="2"/>
      <c r="B1815" s="2"/>
      <c r="C1815" s="2"/>
      <c r="D1815" s="2"/>
      <c r="E1815" s="2"/>
      <c r="F1815" s="2"/>
    </row>
    <row r="1816" spans="1:6" ht="15.75" customHeight="1">
      <c r="A1816" s="2"/>
      <c r="B1816" s="2"/>
      <c r="C1816" s="2"/>
      <c r="D1816" s="2"/>
      <c r="E1816" s="2"/>
      <c r="F1816" s="2"/>
    </row>
    <row r="1817" spans="1:6" ht="15.75" customHeight="1">
      <c r="A1817" s="2"/>
      <c r="B1817" s="2"/>
      <c r="C1817" s="2"/>
      <c r="D1817" s="2"/>
      <c r="E1817" s="2"/>
      <c r="F1817" s="2"/>
    </row>
    <row r="1818" spans="1:6" ht="15.75" customHeight="1">
      <c r="A1818" s="2"/>
      <c r="B1818" s="2"/>
      <c r="C1818" s="2"/>
      <c r="D1818" s="2"/>
      <c r="E1818" s="2"/>
      <c r="F1818" s="2"/>
    </row>
    <row r="1819" spans="1:6" ht="15.75" customHeight="1">
      <c r="A1819" s="2"/>
      <c r="B1819" s="2"/>
      <c r="C1819" s="2"/>
      <c r="D1819" s="2"/>
      <c r="E1819" s="2"/>
      <c r="F1819" s="2"/>
    </row>
    <row r="1820" spans="1:6" ht="15.75" customHeight="1">
      <c r="A1820" s="2"/>
      <c r="B1820" s="2"/>
      <c r="C1820" s="2"/>
      <c r="D1820" s="2"/>
      <c r="E1820" s="2"/>
      <c r="F1820" s="2"/>
    </row>
    <row r="1821" spans="1:6" ht="15.75" customHeight="1">
      <c r="A1821" s="2"/>
      <c r="B1821" s="2"/>
      <c r="C1821" s="2"/>
      <c r="D1821" s="2"/>
      <c r="E1821" s="2"/>
      <c r="F1821" s="2"/>
    </row>
    <row r="1822" spans="1:6" ht="15.75" customHeight="1">
      <c r="A1822" s="2"/>
      <c r="B1822" s="2"/>
      <c r="C1822" s="2"/>
      <c r="D1822" s="2"/>
      <c r="E1822" s="2"/>
      <c r="F1822" s="2"/>
    </row>
    <row r="1823" spans="1:6" ht="15.75" customHeight="1">
      <c r="A1823" s="2"/>
      <c r="B1823" s="2"/>
      <c r="C1823" s="2"/>
      <c r="D1823" s="2"/>
      <c r="E1823" s="2"/>
      <c r="F1823" s="2"/>
    </row>
    <row r="1824" spans="1:6" ht="15.75" customHeight="1">
      <c r="A1824" s="2"/>
      <c r="B1824" s="2"/>
      <c r="C1824" s="2"/>
      <c r="D1824" s="2"/>
      <c r="E1824" s="2"/>
      <c r="F1824" s="2"/>
    </row>
    <row r="1825" spans="1:6" ht="15.75" customHeight="1">
      <c r="A1825" s="2"/>
      <c r="B1825" s="2"/>
      <c r="C1825" s="2"/>
      <c r="D1825" s="2"/>
      <c r="E1825" s="2"/>
      <c r="F1825" s="2"/>
    </row>
    <row r="1826" spans="1:6" ht="15.75" customHeight="1">
      <c r="A1826" s="2"/>
      <c r="B1826" s="2"/>
      <c r="C1826" s="2"/>
      <c r="D1826" s="2"/>
      <c r="E1826" s="2"/>
      <c r="F1826" s="2"/>
    </row>
    <row r="1827" spans="1:6" ht="15.75" customHeight="1">
      <c r="A1827" s="2"/>
      <c r="B1827" s="2"/>
      <c r="C1827" s="2"/>
      <c r="D1827" s="2"/>
      <c r="E1827" s="2"/>
      <c r="F1827" s="2"/>
    </row>
    <row r="1828" spans="1:6" ht="15.75" customHeight="1">
      <c r="A1828" s="2"/>
      <c r="B1828" s="2"/>
      <c r="C1828" s="2"/>
      <c r="D1828" s="2"/>
      <c r="E1828" s="2"/>
      <c r="F1828" s="2"/>
    </row>
    <row r="1829" spans="1:6" ht="15.75" customHeight="1">
      <c r="A1829" s="2"/>
      <c r="B1829" s="2"/>
      <c r="C1829" s="2"/>
      <c r="D1829" s="2"/>
      <c r="E1829" s="2"/>
      <c r="F1829" s="2"/>
    </row>
    <row r="1830" spans="1:6" ht="15.75" customHeight="1">
      <c r="A1830" s="2"/>
      <c r="B1830" s="2"/>
      <c r="C1830" s="2"/>
      <c r="D1830" s="2"/>
      <c r="E1830" s="2"/>
      <c r="F1830" s="2"/>
    </row>
    <row r="1831" spans="1:6" ht="15.75" customHeight="1">
      <c r="A1831" s="2"/>
      <c r="B1831" s="2"/>
      <c r="C1831" s="2"/>
      <c r="D1831" s="2"/>
      <c r="E1831" s="2"/>
      <c r="F1831" s="2"/>
    </row>
    <row r="1832" spans="1:6" ht="15.75" customHeight="1">
      <c r="A1832" s="2"/>
      <c r="B1832" s="2"/>
      <c r="C1832" s="2"/>
      <c r="D1832" s="2"/>
      <c r="E1832" s="2"/>
      <c r="F1832" s="2"/>
    </row>
    <row r="1833" spans="1:6" ht="15.75" customHeight="1">
      <c r="A1833" s="2"/>
      <c r="B1833" s="2"/>
      <c r="C1833" s="2"/>
      <c r="D1833" s="2"/>
      <c r="E1833" s="2"/>
      <c r="F1833" s="2"/>
    </row>
    <row r="1834" spans="1:6" ht="15.75" customHeight="1">
      <c r="A1834" s="2"/>
      <c r="B1834" s="2"/>
      <c r="C1834" s="2"/>
      <c r="D1834" s="2"/>
      <c r="E1834" s="2"/>
      <c r="F1834" s="2"/>
    </row>
    <row r="1835" spans="1:6" ht="15.75" customHeight="1">
      <c r="A1835" s="2"/>
      <c r="B1835" s="2"/>
      <c r="C1835" s="2"/>
      <c r="D1835" s="2"/>
      <c r="E1835" s="2"/>
      <c r="F1835" s="2"/>
    </row>
    <row r="1836" spans="1:6" ht="15.75" customHeight="1">
      <c r="A1836" s="2"/>
      <c r="B1836" s="2"/>
      <c r="C1836" s="2"/>
      <c r="D1836" s="2"/>
      <c r="E1836" s="2"/>
      <c r="F1836" s="2"/>
    </row>
    <row r="1837" spans="1:6" ht="15.75" customHeight="1">
      <c r="A1837" s="2"/>
      <c r="B1837" s="2"/>
      <c r="C1837" s="2"/>
      <c r="D1837" s="2"/>
      <c r="E1837" s="2"/>
      <c r="F1837" s="2"/>
    </row>
    <row r="1838" spans="1:6" ht="15.75" customHeight="1">
      <c r="A1838" s="2"/>
      <c r="B1838" s="2"/>
      <c r="C1838" s="2"/>
      <c r="D1838" s="2"/>
      <c r="E1838" s="2"/>
      <c r="F1838" s="2"/>
    </row>
    <row r="1839" spans="1:6" ht="15.75" customHeight="1">
      <c r="A1839" s="2"/>
      <c r="B1839" s="2"/>
      <c r="C1839" s="2"/>
      <c r="D1839" s="2"/>
      <c r="E1839" s="2"/>
      <c r="F1839" s="2"/>
    </row>
    <row r="1840" spans="1:6" ht="15.75" customHeight="1">
      <c r="A1840" s="2"/>
      <c r="B1840" s="2"/>
      <c r="C1840" s="2"/>
      <c r="D1840" s="2"/>
      <c r="E1840" s="2"/>
      <c r="F1840" s="2"/>
    </row>
    <row r="1841" spans="1:6" ht="15.75" customHeight="1">
      <c r="A1841" s="2"/>
      <c r="B1841" s="2"/>
      <c r="C1841" s="2"/>
      <c r="D1841" s="2"/>
      <c r="E1841" s="2"/>
      <c r="F1841" s="2"/>
    </row>
    <row r="1842" spans="1:6" ht="15.75" customHeight="1">
      <c r="A1842" s="2"/>
      <c r="B1842" s="2"/>
      <c r="C1842" s="2"/>
      <c r="D1842" s="2"/>
      <c r="E1842" s="2"/>
      <c r="F1842" s="2"/>
    </row>
    <row r="1843" spans="1:6" ht="15.75" customHeight="1">
      <c r="A1843" s="2"/>
      <c r="B1843" s="2"/>
      <c r="C1843" s="2"/>
      <c r="D1843" s="2"/>
      <c r="E1843" s="2"/>
      <c r="F1843" s="2"/>
    </row>
    <row r="1844" spans="1:6" ht="15.75" customHeight="1">
      <c r="A1844" s="2"/>
      <c r="B1844" s="2"/>
      <c r="C1844" s="2"/>
      <c r="D1844" s="2"/>
      <c r="E1844" s="2"/>
      <c r="F1844" s="2"/>
    </row>
    <row r="1845" spans="1:6" ht="15.75" customHeight="1">
      <c r="A1845" s="2"/>
      <c r="B1845" s="2"/>
      <c r="C1845" s="2"/>
      <c r="D1845" s="2"/>
      <c r="E1845" s="2"/>
      <c r="F1845" s="2"/>
    </row>
    <row r="1846" spans="1:6" ht="15.75" customHeight="1">
      <c r="A1846" s="2"/>
      <c r="B1846" s="2"/>
      <c r="C1846" s="2"/>
      <c r="D1846" s="2"/>
      <c r="E1846" s="2"/>
      <c r="F1846" s="2"/>
    </row>
    <row r="1847" spans="1:6" ht="15.75" customHeight="1">
      <c r="A1847" s="2"/>
      <c r="B1847" s="2"/>
      <c r="C1847" s="2"/>
      <c r="D1847" s="2"/>
      <c r="E1847" s="2"/>
      <c r="F1847" s="2"/>
    </row>
    <row r="1848" spans="1:6" ht="15.75" customHeight="1">
      <c r="A1848" s="2"/>
      <c r="B1848" s="2"/>
      <c r="C1848" s="2"/>
      <c r="D1848" s="2"/>
      <c r="E1848" s="2"/>
      <c r="F1848" s="2"/>
    </row>
    <row r="1849" spans="1:6" ht="15.75" customHeight="1">
      <c r="A1849" s="2"/>
      <c r="B1849" s="2"/>
      <c r="C1849" s="2"/>
      <c r="D1849" s="2"/>
      <c r="E1849" s="2"/>
      <c r="F1849" s="2"/>
    </row>
    <row r="1850" spans="1:6" ht="15.75" customHeight="1">
      <c r="A1850" s="2"/>
      <c r="B1850" s="2"/>
      <c r="C1850" s="2"/>
      <c r="D1850" s="2"/>
      <c r="E1850" s="2"/>
      <c r="F1850" s="2"/>
    </row>
    <row r="1851" spans="1:6" ht="15.75" customHeight="1">
      <c r="A1851" s="2"/>
      <c r="B1851" s="2"/>
      <c r="C1851" s="2"/>
      <c r="D1851" s="2"/>
      <c r="E1851" s="2"/>
      <c r="F1851" s="2"/>
    </row>
    <row r="1852" spans="1:6" ht="15.75" customHeight="1">
      <c r="A1852" s="2"/>
      <c r="B1852" s="2"/>
      <c r="C1852" s="2"/>
      <c r="D1852" s="2"/>
      <c r="E1852" s="2"/>
      <c r="F1852" s="2"/>
    </row>
    <row r="1853" spans="1:6" ht="15.75" customHeight="1">
      <c r="A1853" s="2"/>
      <c r="B1853" s="2"/>
      <c r="C1853" s="2"/>
      <c r="D1853" s="2"/>
      <c r="E1853" s="2"/>
      <c r="F1853" s="2"/>
    </row>
    <row r="1854" spans="1:6" ht="15.75" customHeight="1">
      <c r="A1854" s="2"/>
      <c r="B1854" s="2"/>
      <c r="C1854" s="2"/>
      <c r="D1854" s="2"/>
      <c r="E1854" s="2"/>
      <c r="F1854" s="2"/>
    </row>
    <row r="1855" spans="1:6" ht="15.75" customHeight="1">
      <c r="A1855" s="2"/>
      <c r="B1855" s="2"/>
      <c r="C1855" s="2"/>
      <c r="D1855" s="2"/>
      <c r="E1855" s="2"/>
      <c r="F1855" s="2"/>
    </row>
    <row r="1856" spans="1:6" ht="15.75" customHeight="1">
      <c r="A1856" s="2"/>
      <c r="B1856" s="2"/>
      <c r="C1856" s="2"/>
      <c r="D1856" s="2"/>
      <c r="E1856" s="2"/>
      <c r="F1856" s="2"/>
    </row>
    <row r="1857" spans="1:6" ht="15.75" customHeight="1">
      <c r="A1857" s="2"/>
      <c r="B1857" s="2"/>
      <c r="C1857" s="2"/>
      <c r="D1857" s="2"/>
      <c r="E1857" s="2"/>
      <c r="F1857" s="2"/>
    </row>
    <row r="1858" spans="1:6" ht="15.75" customHeight="1">
      <c r="A1858" s="2"/>
      <c r="B1858" s="2"/>
      <c r="C1858" s="2"/>
      <c r="D1858" s="2"/>
      <c r="E1858" s="2"/>
      <c r="F1858" s="2"/>
    </row>
    <row r="1859" spans="1:6" ht="15.75" customHeight="1">
      <c r="A1859" s="2"/>
      <c r="B1859" s="2"/>
      <c r="C1859" s="2"/>
      <c r="D1859" s="2"/>
      <c r="E1859" s="2"/>
      <c r="F1859" s="2"/>
    </row>
    <row r="1860" spans="1:6" ht="15.75" customHeight="1">
      <c r="A1860" s="2"/>
      <c r="B1860" s="2"/>
      <c r="C1860" s="2"/>
      <c r="D1860" s="2"/>
      <c r="E1860" s="2"/>
      <c r="F1860" s="2"/>
    </row>
    <row r="1861" spans="1:6" ht="15.75" customHeight="1">
      <c r="A1861" s="2"/>
      <c r="B1861" s="2"/>
      <c r="C1861" s="2"/>
      <c r="D1861" s="2"/>
      <c r="E1861" s="2"/>
      <c r="F1861" s="2"/>
    </row>
    <row r="1862" spans="1:6" ht="15.75" customHeight="1">
      <c r="A1862" s="2"/>
      <c r="B1862" s="2"/>
      <c r="C1862" s="2"/>
      <c r="D1862" s="2"/>
      <c r="E1862" s="2"/>
      <c r="F1862" s="2"/>
    </row>
    <row r="1863" spans="1:6" ht="15.75" customHeight="1">
      <c r="A1863" s="2"/>
      <c r="B1863" s="2"/>
      <c r="C1863" s="2"/>
      <c r="D1863" s="2"/>
      <c r="E1863" s="2"/>
      <c r="F1863" s="2"/>
    </row>
    <row r="1864" spans="1:6" ht="15.75" customHeight="1">
      <c r="A1864" s="2"/>
      <c r="B1864" s="2"/>
      <c r="C1864" s="2"/>
      <c r="D1864" s="2"/>
      <c r="E1864" s="2"/>
      <c r="F1864" s="2"/>
    </row>
    <row r="1865" spans="1:6" ht="15.75" customHeight="1">
      <c r="A1865" s="2"/>
      <c r="B1865" s="2"/>
      <c r="C1865" s="2"/>
      <c r="D1865" s="2"/>
      <c r="E1865" s="2"/>
      <c r="F1865" s="2"/>
    </row>
    <row r="1866" spans="1:6" ht="15.75" customHeight="1">
      <c r="A1866" s="2"/>
      <c r="B1866" s="2"/>
      <c r="C1866" s="2"/>
      <c r="D1866" s="2"/>
      <c r="E1866" s="2"/>
      <c r="F1866" s="2"/>
    </row>
    <row r="1867" spans="1:6" ht="15.75" customHeight="1">
      <c r="A1867" s="2"/>
      <c r="B1867" s="2"/>
      <c r="C1867" s="2"/>
      <c r="D1867" s="2"/>
      <c r="E1867" s="2"/>
      <c r="F1867" s="2"/>
    </row>
    <row r="1868" spans="1:6" ht="15.75" customHeight="1">
      <c r="A1868" s="2"/>
      <c r="B1868" s="2"/>
      <c r="C1868" s="2"/>
      <c r="D1868" s="2"/>
      <c r="E1868" s="2"/>
      <c r="F1868" s="2"/>
    </row>
    <row r="1869" spans="1:6" ht="15.75" customHeight="1">
      <c r="A1869" s="2"/>
      <c r="B1869" s="2"/>
      <c r="C1869" s="2"/>
      <c r="D1869" s="2"/>
      <c r="E1869" s="2"/>
      <c r="F1869" s="2"/>
    </row>
    <row r="1870" spans="1:6" ht="15.75" customHeight="1">
      <c r="A1870" s="2"/>
      <c r="B1870" s="2"/>
      <c r="C1870" s="2"/>
      <c r="D1870" s="2"/>
      <c r="E1870" s="2"/>
      <c r="F1870" s="2"/>
    </row>
    <row r="1871" spans="1:6" ht="15.75" customHeight="1">
      <c r="A1871" s="2"/>
      <c r="B1871" s="2"/>
      <c r="C1871" s="2"/>
      <c r="D1871" s="2"/>
      <c r="E1871" s="2"/>
      <c r="F1871" s="2"/>
    </row>
    <row r="1872" spans="1:6" ht="15.75" customHeight="1">
      <c r="A1872" s="2"/>
      <c r="B1872" s="2"/>
      <c r="C1872" s="2"/>
      <c r="D1872" s="2"/>
      <c r="E1872" s="2"/>
      <c r="F1872" s="2"/>
    </row>
    <row r="1873" spans="1:6" ht="15.75" customHeight="1">
      <c r="A1873" s="2"/>
      <c r="B1873" s="2"/>
      <c r="C1873" s="2"/>
      <c r="D1873" s="2"/>
      <c r="E1873" s="2"/>
      <c r="F1873" s="2"/>
    </row>
    <row r="1874" spans="1:6" ht="15.75" customHeight="1">
      <c r="A1874" s="2"/>
      <c r="B1874" s="2"/>
      <c r="C1874" s="2"/>
      <c r="D1874" s="2"/>
      <c r="E1874" s="2"/>
      <c r="F1874" s="2"/>
    </row>
    <row r="1875" spans="1:6" ht="15.75" customHeight="1">
      <c r="A1875" s="2"/>
      <c r="B1875" s="2"/>
      <c r="C1875" s="2"/>
      <c r="D1875" s="2"/>
      <c r="E1875" s="2"/>
      <c r="F1875" s="2"/>
    </row>
    <row r="1876" spans="1:6" ht="15.75" customHeight="1">
      <c r="A1876" s="2"/>
      <c r="B1876" s="2"/>
      <c r="C1876" s="2"/>
      <c r="D1876" s="2"/>
      <c r="E1876" s="2"/>
      <c r="F1876" s="2"/>
    </row>
    <row r="1877" spans="1:6" ht="15.75" customHeight="1">
      <c r="A1877" s="2"/>
      <c r="B1877" s="2"/>
      <c r="C1877" s="2"/>
      <c r="D1877" s="2"/>
      <c r="E1877" s="2"/>
      <c r="F1877" s="2"/>
    </row>
    <row r="1878" spans="1:6" ht="15.75" customHeight="1">
      <c r="A1878" s="2"/>
      <c r="B1878" s="2"/>
      <c r="C1878" s="2"/>
      <c r="D1878" s="2"/>
      <c r="E1878" s="2"/>
      <c r="F1878" s="2"/>
    </row>
    <row r="1879" spans="1:6" ht="15.75" customHeight="1">
      <c r="A1879" s="2"/>
      <c r="B1879" s="2"/>
      <c r="C1879" s="2"/>
      <c r="D1879" s="2"/>
      <c r="E1879" s="2"/>
      <c r="F1879" s="2"/>
    </row>
    <row r="1880" spans="1:6" ht="15.75" customHeight="1">
      <c r="A1880" s="2"/>
      <c r="B1880" s="2"/>
      <c r="C1880" s="2"/>
      <c r="D1880" s="2"/>
      <c r="E1880" s="2"/>
      <c r="F1880" s="2"/>
    </row>
    <row r="1881" spans="1:6" ht="15.75" customHeight="1">
      <c r="A1881" s="2"/>
      <c r="B1881" s="2"/>
      <c r="C1881" s="2"/>
      <c r="D1881" s="2"/>
      <c r="E1881" s="2"/>
      <c r="F1881" s="2"/>
    </row>
    <row r="1882" spans="1:6" ht="15.75" customHeight="1">
      <c r="A1882" s="2"/>
      <c r="B1882" s="2"/>
      <c r="C1882" s="2"/>
      <c r="D1882" s="2"/>
      <c r="E1882" s="2"/>
      <c r="F1882" s="2"/>
    </row>
    <row r="1883" spans="1:6" ht="15.75" customHeight="1">
      <c r="A1883" s="2"/>
      <c r="B1883" s="2"/>
      <c r="C1883" s="2"/>
      <c r="D1883" s="2"/>
      <c r="E1883" s="2"/>
      <c r="F1883" s="2"/>
    </row>
    <row r="1884" spans="1:6" ht="15.75" customHeight="1">
      <c r="A1884" s="2"/>
      <c r="B1884" s="2"/>
      <c r="C1884" s="2"/>
      <c r="D1884" s="2"/>
      <c r="E1884" s="2"/>
      <c r="F1884" s="2"/>
    </row>
    <row r="1885" spans="1:6" ht="15.75" customHeight="1">
      <c r="A1885" s="2"/>
      <c r="B1885" s="2"/>
      <c r="C1885" s="2"/>
      <c r="D1885" s="2"/>
      <c r="E1885" s="2"/>
      <c r="F1885" s="2"/>
    </row>
    <row r="1886" spans="1:6" ht="15.75" customHeight="1">
      <c r="A1886" s="2"/>
      <c r="B1886" s="2"/>
      <c r="C1886" s="2"/>
      <c r="D1886" s="2"/>
      <c r="E1886" s="2"/>
      <c r="F1886" s="2"/>
    </row>
    <row r="1887" spans="1:6" ht="15.75" customHeight="1">
      <c r="A1887" s="2"/>
      <c r="B1887" s="2"/>
      <c r="C1887" s="2"/>
      <c r="D1887" s="2"/>
      <c r="E1887" s="2"/>
      <c r="F1887" s="2"/>
    </row>
    <row r="1888" spans="1:6" ht="15.75" customHeight="1">
      <c r="A1888" s="2"/>
      <c r="B1888" s="2"/>
      <c r="C1888" s="2"/>
      <c r="D1888" s="2"/>
      <c r="E1888" s="2"/>
      <c r="F1888" s="2"/>
    </row>
    <row r="1889" spans="1:6" ht="15.75" customHeight="1">
      <c r="A1889" s="2"/>
      <c r="B1889" s="2"/>
      <c r="C1889" s="2"/>
      <c r="D1889" s="2"/>
      <c r="E1889" s="2"/>
      <c r="F1889" s="2"/>
    </row>
    <row r="1890" spans="1:6" ht="15.75" customHeight="1">
      <c r="A1890" s="2"/>
      <c r="B1890" s="2"/>
      <c r="C1890" s="2"/>
      <c r="D1890" s="2"/>
      <c r="E1890" s="2"/>
      <c r="F1890" s="2"/>
    </row>
    <row r="1891" spans="1:6" ht="15.75" customHeight="1">
      <c r="A1891" s="2"/>
      <c r="B1891" s="2"/>
      <c r="C1891" s="2"/>
      <c r="D1891" s="2"/>
      <c r="E1891" s="2"/>
      <c r="F1891" s="2"/>
    </row>
    <row r="1892" spans="1:6" ht="15.75" customHeight="1">
      <c r="A1892" s="2"/>
      <c r="B1892" s="2"/>
      <c r="C1892" s="2"/>
      <c r="D1892" s="2"/>
      <c r="E1892" s="2"/>
      <c r="F1892" s="2"/>
    </row>
    <row r="1893" spans="1:6" ht="15.75" customHeight="1">
      <c r="A1893" s="2"/>
      <c r="B1893" s="2"/>
      <c r="C1893" s="2"/>
      <c r="D1893" s="2"/>
      <c r="E1893" s="2"/>
      <c r="F1893" s="2"/>
    </row>
    <row r="1894" spans="1:6" ht="15.75" customHeight="1">
      <c r="A1894" s="2"/>
      <c r="B1894" s="2"/>
      <c r="C1894" s="2"/>
      <c r="D1894" s="2"/>
      <c r="E1894" s="2"/>
      <c r="F1894" s="2"/>
    </row>
    <row r="1895" spans="1:6" ht="15.75" customHeight="1">
      <c r="A1895" s="2"/>
      <c r="B1895" s="2"/>
      <c r="C1895" s="2"/>
      <c r="D1895" s="2"/>
      <c r="E1895" s="2"/>
      <c r="F1895" s="2"/>
    </row>
    <row r="1896" spans="1:6" ht="15.75" customHeight="1">
      <c r="A1896" s="2"/>
      <c r="B1896" s="2"/>
      <c r="C1896" s="2"/>
      <c r="D1896" s="2"/>
      <c r="E1896" s="2"/>
      <c r="F1896" s="2"/>
    </row>
    <row r="1897" spans="1:6" ht="15.75" customHeight="1">
      <c r="A1897" s="2"/>
      <c r="B1897" s="2"/>
      <c r="C1897" s="2"/>
      <c r="D1897" s="2"/>
      <c r="E1897" s="2"/>
      <c r="F1897" s="2"/>
    </row>
    <row r="1898" spans="1:6" ht="15.75" customHeight="1">
      <c r="A1898" s="2"/>
      <c r="B1898" s="2"/>
      <c r="C1898" s="2"/>
      <c r="D1898" s="2"/>
      <c r="E1898" s="2"/>
      <c r="F1898" s="2"/>
    </row>
    <row r="1899" spans="1:6" ht="15.75" customHeight="1">
      <c r="A1899" s="2"/>
      <c r="B1899" s="2"/>
      <c r="C1899" s="2"/>
      <c r="D1899" s="2"/>
      <c r="E1899" s="2"/>
      <c r="F1899" s="2"/>
    </row>
    <row r="1900" spans="1:6" ht="15.75" customHeight="1">
      <c r="A1900" s="2"/>
      <c r="B1900" s="2"/>
      <c r="C1900" s="2"/>
      <c r="D1900" s="2"/>
      <c r="E1900" s="2"/>
      <c r="F1900" s="2"/>
    </row>
    <row r="1901" spans="1:6" ht="15.75" customHeight="1">
      <c r="A1901" s="2"/>
      <c r="B1901" s="2"/>
      <c r="C1901" s="2"/>
      <c r="D1901" s="2"/>
      <c r="E1901" s="2"/>
      <c r="F1901" s="2"/>
    </row>
    <row r="1902" spans="1:6" ht="15.75" customHeight="1">
      <c r="A1902" s="2"/>
      <c r="B1902" s="2"/>
      <c r="C1902" s="2"/>
      <c r="D1902" s="2"/>
      <c r="E1902" s="2"/>
      <c r="F1902" s="2"/>
    </row>
    <row r="1903" spans="1:6" ht="15.75" customHeight="1">
      <c r="A1903" s="2"/>
      <c r="B1903" s="2"/>
      <c r="C1903" s="2"/>
      <c r="D1903" s="2"/>
      <c r="E1903" s="2"/>
      <c r="F1903" s="2"/>
    </row>
    <row r="1904" spans="1:6" ht="15.75" customHeight="1">
      <c r="A1904" s="2"/>
      <c r="B1904" s="2"/>
      <c r="C1904" s="2"/>
      <c r="D1904" s="2"/>
      <c r="E1904" s="2"/>
      <c r="F1904" s="2"/>
    </row>
    <row r="1905" spans="1:6" ht="15.75" customHeight="1">
      <c r="A1905" s="2"/>
      <c r="B1905" s="2"/>
      <c r="C1905" s="2"/>
      <c r="D1905" s="2"/>
      <c r="E1905" s="2"/>
      <c r="F1905" s="2"/>
    </row>
    <row r="1906" spans="1:6" ht="15.75" customHeight="1">
      <c r="A1906" s="2"/>
      <c r="B1906" s="2"/>
      <c r="C1906" s="2"/>
      <c r="D1906" s="2"/>
      <c r="E1906" s="2"/>
      <c r="F1906" s="2"/>
    </row>
    <row r="1907" spans="1:6" ht="15.75" customHeight="1">
      <c r="A1907" s="2"/>
      <c r="B1907" s="2"/>
      <c r="C1907" s="2"/>
      <c r="D1907" s="2"/>
      <c r="E1907" s="2"/>
      <c r="F1907" s="2"/>
    </row>
    <row r="1908" spans="1:6" ht="15.75" customHeight="1">
      <c r="A1908" s="2"/>
      <c r="B1908" s="2"/>
      <c r="C1908" s="2"/>
      <c r="D1908" s="2"/>
      <c r="E1908" s="2"/>
      <c r="F1908" s="2"/>
    </row>
    <row r="1909" spans="1:6" ht="15.75" customHeight="1">
      <c r="A1909" s="2"/>
      <c r="B1909" s="2"/>
      <c r="C1909" s="2"/>
      <c r="D1909" s="2"/>
      <c r="E1909" s="2"/>
      <c r="F1909" s="2"/>
    </row>
    <row r="1910" spans="1:6" ht="15.75" customHeight="1">
      <c r="A1910" s="2"/>
      <c r="B1910" s="2"/>
      <c r="C1910" s="2"/>
      <c r="D1910" s="2"/>
      <c r="E1910" s="2"/>
      <c r="F1910" s="2"/>
    </row>
    <row r="1911" spans="1:6" ht="15.75" customHeight="1">
      <c r="A1911" s="2"/>
      <c r="B1911" s="2"/>
      <c r="C1911" s="2"/>
      <c r="D1911" s="2"/>
      <c r="E1911" s="2"/>
      <c r="F1911" s="2"/>
    </row>
    <row r="1912" spans="1:6" ht="15.75" customHeight="1">
      <c r="A1912" s="2"/>
      <c r="B1912" s="2"/>
      <c r="C1912" s="2"/>
      <c r="D1912" s="2"/>
      <c r="E1912" s="2"/>
      <c r="F1912" s="2"/>
    </row>
    <row r="1913" spans="1:6" ht="15.75" customHeight="1">
      <c r="A1913" s="2"/>
      <c r="B1913" s="2"/>
      <c r="C1913" s="2"/>
      <c r="D1913" s="2"/>
      <c r="E1913" s="2"/>
      <c r="F1913" s="2"/>
    </row>
    <row r="1914" spans="1:6" ht="15.75" customHeight="1">
      <c r="A1914" s="2"/>
      <c r="B1914" s="2"/>
      <c r="C1914" s="2"/>
      <c r="D1914" s="2"/>
      <c r="E1914" s="2"/>
      <c r="F1914" s="2"/>
    </row>
    <row r="1915" spans="1:6" ht="15.75" customHeight="1">
      <c r="A1915" s="2"/>
      <c r="B1915" s="2"/>
      <c r="C1915" s="2"/>
      <c r="D1915" s="2"/>
      <c r="E1915" s="2"/>
      <c r="F1915" s="2"/>
    </row>
    <row r="1916" spans="1:6" ht="15.75" customHeight="1">
      <c r="A1916" s="2"/>
      <c r="B1916" s="2"/>
      <c r="C1916" s="2"/>
      <c r="D1916" s="2"/>
      <c r="E1916" s="2"/>
      <c r="F1916" s="2"/>
    </row>
    <row r="1917" spans="1:6" ht="15.75" customHeight="1">
      <c r="A1917" s="2"/>
      <c r="B1917" s="2"/>
      <c r="C1917" s="2"/>
      <c r="D1917" s="2"/>
      <c r="E1917" s="2"/>
      <c r="F1917" s="2"/>
    </row>
    <row r="1918" spans="1:6" ht="15.75" customHeight="1">
      <c r="A1918" s="2"/>
      <c r="B1918" s="2"/>
      <c r="C1918" s="2"/>
      <c r="D1918" s="2"/>
      <c r="E1918" s="2"/>
      <c r="F1918" s="2"/>
    </row>
    <row r="1919" spans="1:6" ht="15.75" customHeight="1">
      <c r="A1919" s="2"/>
      <c r="B1919" s="2"/>
      <c r="C1919" s="2"/>
      <c r="D1919" s="2"/>
      <c r="E1919" s="2"/>
      <c r="F1919" s="2"/>
    </row>
    <row r="1920" spans="1:6" ht="15.75" customHeight="1">
      <c r="A1920" s="2"/>
      <c r="B1920" s="2"/>
      <c r="C1920" s="2"/>
      <c r="D1920" s="2"/>
      <c r="E1920" s="2"/>
      <c r="F1920" s="2"/>
    </row>
    <row r="1921" spans="1:6" ht="15.75" customHeight="1">
      <c r="A1921" s="2"/>
      <c r="B1921" s="2"/>
      <c r="C1921" s="2"/>
      <c r="D1921" s="2"/>
      <c r="E1921" s="2"/>
      <c r="F1921" s="2"/>
    </row>
    <row r="1922" spans="1:6" ht="15.75" customHeight="1">
      <c r="A1922" s="2"/>
      <c r="B1922" s="2"/>
      <c r="C1922" s="2"/>
      <c r="D1922" s="2"/>
      <c r="E1922" s="2"/>
      <c r="F1922" s="2"/>
    </row>
    <row r="1923" spans="1:6" ht="15.75" customHeight="1">
      <c r="A1923" s="2"/>
      <c r="B1923" s="2"/>
      <c r="C1923" s="2"/>
      <c r="D1923" s="2"/>
      <c r="E1923" s="2"/>
      <c r="F1923" s="2"/>
    </row>
    <row r="1924" spans="1:6" ht="15.75" customHeight="1">
      <c r="A1924" s="2"/>
      <c r="B1924" s="2"/>
      <c r="C1924" s="2"/>
      <c r="D1924" s="2"/>
      <c r="E1924" s="2"/>
      <c r="F1924" s="2"/>
    </row>
    <row r="1925" spans="1:6" ht="15.75" customHeight="1">
      <c r="A1925" s="2"/>
      <c r="B1925" s="2"/>
      <c r="C1925" s="2"/>
      <c r="D1925" s="2"/>
      <c r="E1925" s="2"/>
      <c r="F1925" s="2"/>
    </row>
    <row r="1926" spans="1:6" ht="15.75" customHeight="1">
      <c r="A1926" s="2"/>
      <c r="B1926" s="2"/>
      <c r="C1926" s="2"/>
      <c r="D1926" s="2"/>
      <c r="E1926" s="2"/>
      <c r="F1926" s="2"/>
    </row>
    <row r="1927" spans="1:6" ht="15.75" customHeight="1">
      <c r="A1927" s="2"/>
      <c r="B1927" s="2"/>
      <c r="C1927" s="2"/>
      <c r="D1927" s="2"/>
      <c r="E1927" s="2"/>
      <c r="F1927" s="2"/>
    </row>
    <row r="1928" spans="1:6" ht="15.75" customHeight="1">
      <c r="A1928" s="2"/>
      <c r="B1928" s="2"/>
      <c r="C1928" s="2"/>
      <c r="D1928" s="2"/>
      <c r="E1928" s="2"/>
      <c r="F1928" s="2"/>
    </row>
    <row r="1929" spans="1:6" ht="15.75" customHeight="1">
      <c r="A1929" s="2"/>
      <c r="B1929" s="2"/>
      <c r="C1929" s="2"/>
      <c r="D1929" s="2"/>
      <c r="E1929" s="2"/>
      <c r="F1929" s="2"/>
    </row>
    <row r="1930" spans="1:6" ht="15.75" customHeight="1">
      <c r="A1930" s="2"/>
      <c r="B1930" s="2"/>
      <c r="C1930" s="2"/>
      <c r="D1930" s="2"/>
      <c r="E1930" s="2"/>
      <c r="F1930" s="2"/>
    </row>
    <row r="1931" spans="1:6" ht="15.75" customHeight="1">
      <c r="A1931" s="2"/>
      <c r="B1931" s="2"/>
      <c r="C1931" s="2"/>
      <c r="D1931" s="2"/>
      <c r="E1931" s="2"/>
      <c r="F1931" s="2"/>
    </row>
    <row r="1932" spans="1:6" ht="15.75" customHeight="1">
      <c r="A1932" s="2"/>
      <c r="B1932" s="2"/>
      <c r="C1932" s="2"/>
      <c r="D1932" s="2"/>
      <c r="E1932" s="2"/>
      <c r="F1932" s="2"/>
    </row>
    <row r="1933" spans="1:6" ht="15.75" customHeight="1">
      <c r="A1933" s="2"/>
      <c r="B1933" s="2"/>
      <c r="C1933" s="2"/>
      <c r="D1933" s="2"/>
      <c r="E1933" s="2"/>
      <c r="F1933" s="2"/>
    </row>
    <row r="1934" spans="1:6" ht="15.75" customHeight="1">
      <c r="A1934" s="2"/>
      <c r="B1934" s="2"/>
      <c r="C1934" s="2"/>
      <c r="D1934" s="2"/>
      <c r="E1934" s="2"/>
      <c r="F1934" s="2"/>
    </row>
    <row r="1935" spans="1:6" ht="15.75" customHeight="1">
      <c r="A1935" s="2"/>
      <c r="B1935" s="2"/>
      <c r="C1935" s="2"/>
      <c r="D1935" s="2"/>
      <c r="E1935" s="2"/>
      <c r="F1935" s="2"/>
    </row>
    <row r="1936" spans="1:6" ht="15.75" customHeight="1">
      <c r="A1936" s="2"/>
      <c r="B1936" s="2"/>
      <c r="C1936" s="2"/>
      <c r="D1936" s="2"/>
      <c r="E1936" s="2"/>
      <c r="F1936" s="2"/>
    </row>
    <row r="1937" spans="1:6" ht="15.75" customHeight="1">
      <c r="A1937" s="2"/>
      <c r="B1937" s="2"/>
      <c r="C1937" s="2"/>
      <c r="D1937" s="2"/>
      <c r="E1937" s="2"/>
      <c r="F1937" s="2"/>
    </row>
    <row r="1938" spans="1:6" ht="15.75" customHeight="1">
      <c r="A1938" s="2"/>
      <c r="B1938" s="2"/>
      <c r="C1938" s="2"/>
      <c r="D1938" s="2"/>
      <c r="E1938" s="2"/>
      <c r="F1938" s="2"/>
    </row>
    <row r="1939" spans="1:6" ht="15.75" customHeight="1">
      <c r="A1939" s="2"/>
      <c r="B1939" s="2"/>
      <c r="C1939" s="2"/>
      <c r="D1939" s="2"/>
      <c r="E1939" s="2"/>
      <c r="F1939" s="2"/>
    </row>
    <row r="1940" spans="1:6" ht="15.75" customHeight="1">
      <c r="A1940" s="2"/>
      <c r="B1940" s="2"/>
      <c r="C1940" s="2"/>
      <c r="D1940" s="2"/>
      <c r="E1940" s="2"/>
      <c r="F1940" s="2"/>
    </row>
    <row r="1941" spans="1:6" ht="15.75" customHeight="1">
      <c r="A1941" s="2"/>
      <c r="B1941" s="2"/>
      <c r="C1941" s="2"/>
      <c r="D1941" s="2"/>
      <c r="E1941" s="2"/>
      <c r="F1941" s="2"/>
    </row>
    <row r="1942" spans="1:6" ht="15.75" customHeight="1">
      <c r="A1942" s="2"/>
      <c r="B1942" s="2"/>
      <c r="C1942" s="2"/>
      <c r="D1942" s="2"/>
      <c r="E1942" s="2"/>
      <c r="F1942" s="2"/>
    </row>
    <row r="1943" spans="1:6" ht="15.75" customHeight="1">
      <c r="A1943" s="2"/>
      <c r="B1943" s="2"/>
      <c r="C1943" s="2"/>
      <c r="D1943" s="2"/>
      <c r="E1943" s="2"/>
      <c r="F1943" s="2"/>
    </row>
    <row r="1944" spans="1:6" ht="15.75" customHeight="1">
      <c r="A1944" s="2"/>
      <c r="B1944" s="2"/>
      <c r="C1944" s="2"/>
      <c r="D1944" s="2"/>
      <c r="E1944" s="2"/>
      <c r="F1944" s="2"/>
    </row>
    <row r="1945" spans="1:6" ht="15.75" customHeight="1">
      <c r="A1945" s="2"/>
      <c r="B1945" s="2"/>
      <c r="C1945" s="2"/>
      <c r="D1945" s="2"/>
      <c r="E1945" s="2"/>
      <c r="F1945" s="2"/>
    </row>
    <row r="1946" spans="1:6" ht="15.75" customHeight="1">
      <c r="A1946" s="2"/>
      <c r="B1946" s="2"/>
      <c r="C1946" s="2"/>
      <c r="D1946" s="2"/>
      <c r="E1946" s="2"/>
      <c r="F1946" s="2"/>
    </row>
    <row r="1947" spans="1:6" ht="15.75" customHeight="1">
      <c r="A1947" s="2"/>
      <c r="B1947" s="2"/>
      <c r="C1947" s="2"/>
      <c r="D1947" s="2"/>
      <c r="E1947" s="2"/>
      <c r="F1947" s="2"/>
    </row>
    <row r="1948" spans="1:6" ht="15.75" customHeight="1">
      <c r="A1948" s="2"/>
      <c r="B1948" s="2"/>
      <c r="C1948" s="2"/>
      <c r="D1948" s="2"/>
      <c r="E1948" s="2"/>
      <c r="F1948" s="2"/>
    </row>
    <row r="1949" spans="1:6" ht="15.75" customHeight="1">
      <c r="A1949" s="2"/>
      <c r="B1949" s="2"/>
      <c r="C1949" s="2"/>
      <c r="D1949" s="2"/>
      <c r="E1949" s="2"/>
      <c r="F1949" s="2"/>
    </row>
    <row r="1950" spans="1:6" ht="15.75" customHeight="1">
      <c r="A1950" s="2"/>
      <c r="B1950" s="2"/>
      <c r="C1950" s="2"/>
      <c r="D1950" s="2"/>
      <c r="E1950" s="2"/>
      <c r="F1950" s="2"/>
    </row>
    <row r="1951" spans="1:6" ht="15.75" customHeight="1">
      <c r="A1951" s="2"/>
      <c r="B1951" s="2"/>
      <c r="C1951" s="2"/>
      <c r="D1951" s="2"/>
      <c r="E1951" s="2"/>
      <c r="F1951" s="2"/>
    </row>
    <row r="1952" spans="1:6" ht="15.75" customHeight="1">
      <c r="A1952" s="2"/>
      <c r="B1952" s="2"/>
      <c r="C1952" s="2"/>
      <c r="D1952" s="2"/>
      <c r="E1952" s="2"/>
      <c r="F1952" s="2"/>
    </row>
    <row r="1953" spans="1:6" ht="15.75" customHeight="1">
      <c r="A1953" s="2"/>
      <c r="B1953" s="2"/>
      <c r="C1953" s="2"/>
      <c r="D1953" s="2"/>
      <c r="E1953" s="2"/>
      <c r="F1953" s="2"/>
    </row>
    <row r="1954" spans="1:6" ht="15.75" customHeight="1">
      <c r="A1954" s="2"/>
      <c r="B1954" s="2"/>
      <c r="C1954" s="2"/>
      <c r="D1954" s="2"/>
      <c r="E1954" s="2"/>
      <c r="F1954" s="2"/>
    </row>
    <row r="1955" spans="1:6" ht="15.75" customHeight="1">
      <c r="A1955" s="2"/>
      <c r="B1955" s="2"/>
      <c r="C1955" s="2"/>
      <c r="D1955" s="2"/>
      <c r="E1955" s="2"/>
      <c r="F1955" s="2"/>
    </row>
    <row r="1956" spans="1:6" ht="15.75" customHeight="1">
      <c r="A1956" s="2"/>
      <c r="B1956" s="2"/>
      <c r="C1956" s="2"/>
      <c r="D1956" s="2"/>
      <c r="E1956" s="2"/>
      <c r="F1956" s="2"/>
    </row>
    <row r="1957" spans="1:6" ht="15.75" customHeight="1">
      <c r="A1957" s="2"/>
      <c r="B1957" s="2"/>
      <c r="C1957" s="2"/>
      <c r="D1957" s="2"/>
      <c r="E1957" s="2"/>
      <c r="F1957" s="2"/>
    </row>
    <row r="1958" spans="1:6" ht="15.75" customHeight="1">
      <c r="A1958" s="2"/>
      <c r="B1958" s="2"/>
      <c r="C1958" s="2"/>
      <c r="D1958" s="2"/>
      <c r="E1958" s="2"/>
      <c r="F1958" s="2"/>
    </row>
    <row r="1959" spans="1:6" ht="15.75" customHeight="1">
      <c r="A1959" s="2"/>
      <c r="B1959" s="2"/>
      <c r="C1959" s="2"/>
      <c r="D1959" s="2"/>
      <c r="E1959" s="2"/>
      <c r="F1959" s="2"/>
    </row>
    <row r="1960" spans="1:6" ht="15.75" customHeight="1">
      <c r="A1960" s="2"/>
      <c r="B1960" s="2"/>
      <c r="C1960" s="2"/>
      <c r="D1960" s="2"/>
      <c r="E1960" s="2"/>
      <c r="F1960" s="2"/>
    </row>
    <row r="1961" spans="1:6" ht="15.75" customHeight="1">
      <c r="A1961" s="2"/>
      <c r="B1961" s="2"/>
      <c r="C1961" s="2"/>
      <c r="D1961" s="2"/>
      <c r="E1961" s="2"/>
      <c r="F1961" s="2"/>
    </row>
    <row r="1962" spans="1:6" ht="15.75" customHeight="1">
      <c r="A1962" s="2"/>
      <c r="B1962" s="2"/>
      <c r="C1962" s="2"/>
      <c r="D1962" s="2"/>
      <c r="E1962" s="2"/>
      <c r="F1962" s="2"/>
    </row>
    <row r="1963" spans="1:6" ht="15.75" customHeight="1">
      <c r="A1963" s="2"/>
      <c r="B1963" s="2"/>
      <c r="C1963" s="2"/>
      <c r="D1963" s="2"/>
      <c r="E1963" s="2"/>
      <c r="F1963" s="2"/>
    </row>
    <row r="1964" spans="1:6" ht="15.75" customHeight="1">
      <c r="A1964" s="2"/>
      <c r="B1964" s="2"/>
      <c r="C1964" s="2"/>
      <c r="D1964" s="2"/>
      <c r="E1964" s="2"/>
      <c r="F1964" s="2"/>
    </row>
    <row r="1965" spans="1:6" ht="15.75" customHeight="1">
      <c r="A1965" s="2"/>
      <c r="B1965" s="2"/>
      <c r="C1965" s="2"/>
      <c r="D1965" s="2"/>
      <c r="E1965" s="2"/>
      <c r="F1965" s="2"/>
    </row>
    <row r="1966" spans="1:6" ht="15.75" customHeight="1">
      <c r="A1966" s="2"/>
      <c r="B1966" s="2"/>
      <c r="C1966" s="2"/>
      <c r="D1966" s="2"/>
      <c r="E1966" s="2"/>
      <c r="F1966" s="2"/>
    </row>
    <row r="1967" spans="1:6" ht="15.75" customHeight="1">
      <c r="A1967" s="2"/>
      <c r="B1967" s="2"/>
      <c r="C1967" s="2"/>
      <c r="D1967" s="2"/>
      <c r="E1967" s="2"/>
      <c r="F1967" s="2"/>
    </row>
    <row r="1968" spans="1:6" ht="15.75" customHeight="1">
      <c r="A1968" s="2"/>
      <c r="B1968" s="2"/>
      <c r="C1968" s="2"/>
      <c r="D1968" s="2"/>
      <c r="E1968" s="2"/>
      <c r="F1968" s="2"/>
    </row>
    <row r="1969" spans="1:6" ht="15.75" customHeight="1">
      <c r="A1969" s="2"/>
      <c r="B1969" s="2"/>
      <c r="C1969" s="2"/>
      <c r="D1969" s="2"/>
      <c r="E1969" s="2"/>
      <c r="F1969" s="2"/>
    </row>
    <row r="1970" spans="1:6" ht="15.75" customHeight="1">
      <c r="A1970" s="2"/>
      <c r="B1970" s="2"/>
      <c r="C1970" s="2"/>
      <c r="D1970" s="2"/>
      <c r="E1970" s="2"/>
      <c r="F1970" s="2"/>
    </row>
    <row r="1971" spans="1:6" ht="15.75" customHeight="1">
      <c r="A1971" s="2"/>
      <c r="B1971" s="2"/>
      <c r="C1971" s="2"/>
      <c r="D1971" s="2"/>
      <c r="E1971" s="2"/>
      <c r="F1971" s="2"/>
    </row>
    <row r="1972" spans="1:6" ht="15.75" customHeight="1">
      <c r="A1972" s="2"/>
      <c r="B1972" s="2"/>
      <c r="C1972" s="2"/>
      <c r="D1972" s="2"/>
      <c r="E1972" s="2"/>
      <c r="F1972" s="2"/>
    </row>
    <row r="1973" spans="1:6" ht="15.75" customHeight="1">
      <c r="A1973" s="2"/>
      <c r="B1973" s="2"/>
      <c r="C1973" s="2"/>
      <c r="D1973" s="2"/>
      <c r="E1973" s="2"/>
      <c r="F1973" s="2"/>
    </row>
    <row r="1974" spans="1:6" ht="15.75" customHeight="1">
      <c r="A1974" s="2"/>
      <c r="B1974" s="2"/>
      <c r="C1974" s="2"/>
      <c r="D1974" s="2"/>
      <c r="E1974" s="2"/>
      <c r="F1974" s="2"/>
    </row>
    <row r="1975" spans="1:6" ht="15.75" customHeight="1">
      <c r="A1975" s="2"/>
      <c r="B1975" s="2"/>
      <c r="C1975" s="2"/>
      <c r="D1975" s="2"/>
      <c r="E1975" s="2"/>
      <c r="F1975" s="2"/>
    </row>
    <row r="1976" spans="1:6" ht="15.75" customHeight="1">
      <c r="A1976" s="2"/>
      <c r="B1976" s="2"/>
      <c r="C1976" s="2"/>
      <c r="D1976" s="2"/>
      <c r="E1976" s="2"/>
      <c r="F1976" s="2"/>
    </row>
    <row r="1977" spans="1:6" ht="15.75" customHeight="1">
      <c r="A1977" s="2"/>
      <c r="B1977" s="2"/>
      <c r="C1977" s="2"/>
      <c r="D1977" s="2"/>
      <c r="E1977" s="2"/>
      <c r="F1977" s="2"/>
    </row>
    <row r="1978" spans="1:6" ht="15.75" customHeight="1">
      <c r="A1978" s="2"/>
      <c r="B1978" s="2"/>
      <c r="C1978" s="2"/>
      <c r="D1978" s="2"/>
      <c r="E1978" s="2"/>
      <c r="F1978" s="2"/>
    </row>
    <row r="1979" spans="1:6" ht="15.75" customHeight="1">
      <c r="A1979" s="2"/>
      <c r="B1979" s="2"/>
      <c r="C1979" s="2"/>
      <c r="D1979" s="2"/>
      <c r="E1979" s="2"/>
      <c r="F1979" s="2"/>
    </row>
    <row r="1980" spans="1:6" ht="15.75" customHeight="1">
      <c r="A1980" s="2"/>
      <c r="B1980" s="2"/>
      <c r="C1980" s="2"/>
      <c r="D1980" s="2"/>
      <c r="E1980" s="2"/>
      <c r="F1980" s="2"/>
    </row>
    <row r="1981" spans="1:6" ht="15.75" customHeight="1">
      <c r="A1981" s="2"/>
      <c r="B1981" s="2"/>
      <c r="C1981" s="2"/>
      <c r="D1981" s="2"/>
      <c r="E1981" s="2"/>
      <c r="F1981" s="2"/>
    </row>
    <row r="1982" spans="1:6" ht="15.75" customHeight="1">
      <c r="A1982" s="2"/>
      <c r="B1982" s="2"/>
      <c r="C1982" s="2"/>
      <c r="D1982" s="2"/>
      <c r="E1982" s="2"/>
      <c r="F1982" s="2"/>
    </row>
    <row r="1983" spans="1:6" ht="15.75" customHeight="1">
      <c r="A1983" s="2"/>
      <c r="B1983" s="2"/>
      <c r="C1983" s="2"/>
      <c r="D1983" s="2"/>
      <c r="E1983" s="2"/>
      <c r="F1983" s="2"/>
    </row>
    <row r="1984" spans="1:6" ht="15.75" customHeight="1">
      <c r="A1984" s="2"/>
      <c r="B1984" s="2"/>
      <c r="C1984" s="2"/>
      <c r="D1984" s="2"/>
      <c r="E1984" s="2"/>
      <c r="F1984" s="2"/>
    </row>
    <row r="1985" spans="1:6" ht="15.75" customHeight="1">
      <c r="A1985" s="2"/>
      <c r="B1985" s="2"/>
      <c r="C1985" s="2"/>
      <c r="D1985" s="2"/>
      <c r="E1985" s="2"/>
      <c r="F1985" s="2"/>
    </row>
    <row r="1986" spans="1:6" ht="15.75" customHeight="1">
      <c r="A1986" s="2"/>
      <c r="B1986" s="2"/>
      <c r="C1986" s="2"/>
      <c r="D1986" s="2"/>
      <c r="E1986" s="2"/>
      <c r="F1986" s="2"/>
    </row>
    <row r="1987" spans="1:6" ht="15.75" customHeight="1">
      <c r="A1987" s="2"/>
      <c r="B1987" s="2"/>
      <c r="C1987" s="2"/>
      <c r="D1987" s="2"/>
      <c r="E1987" s="2"/>
      <c r="F1987" s="2"/>
    </row>
    <row r="1988" spans="1:6" ht="15.75" customHeight="1">
      <c r="A1988" s="2"/>
      <c r="B1988" s="2"/>
      <c r="C1988" s="2"/>
      <c r="D1988" s="2"/>
      <c r="E1988" s="2"/>
      <c r="F1988" s="2"/>
    </row>
    <row r="1989" spans="1:6" ht="15.75" customHeight="1">
      <c r="A1989" s="2"/>
      <c r="B1989" s="2"/>
      <c r="C1989" s="2"/>
      <c r="D1989" s="2"/>
      <c r="E1989" s="2"/>
      <c r="F1989" s="2"/>
    </row>
    <row r="1990" spans="1:6" ht="15.75" customHeight="1">
      <c r="A1990" s="2"/>
      <c r="B1990" s="2"/>
      <c r="C1990" s="2"/>
      <c r="D1990" s="2"/>
      <c r="E1990" s="2"/>
      <c r="F1990" s="2"/>
    </row>
    <row r="1991" spans="1:6" ht="15.75" customHeight="1">
      <c r="A1991" s="2"/>
      <c r="B1991" s="2"/>
      <c r="C1991" s="2"/>
      <c r="D1991" s="2"/>
      <c r="E1991" s="2"/>
      <c r="F1991" s="2"/>
    </row>
    <row r="1992" spans="1:6" ht="15.75" customHeight="1">
      <c r="A1992" s="2"/>
      <c r="B1992" s="2"/>
      <c r="C1992" s="2"/>
      <c r="D1992" s="2"/>
      <c r="E1992" s="2"/>
      <c r="F1992" s="2"/>
    </row>
    <row r="1993" spans="1:6" ht="15.75" customHeight="1">
      <c r="A1993" s="2"/>
      <c r="B1993" s="2"/>
      <c r="C1993" s="2"/>
      <c r="D1993" s="2"/>
      <c r="E1993" s="2"/>
      <c r="F1993" s="2"/>
    </row>
    <row r="1994" spans="1:6" ht="15.75" customHeight="1">
      <c r="A1994" s="2"/>
      <c r="B1994" s="2"/>
      <c r="C1994" s="2"/>
      <c r="D1994" s="2"/>
      <c r="E1994" s="2"/>
      <c r="F1994" s="2"/>
    </row>
    <row r="1995" spans="1:6" ht="15.75" customHeight="1">
      <c r="A1995" s="2"/>
      <c r="B1995" s="2"/>
      <c r="C1995" s="2"/>
      <c r="D1995" s="2"/>
      <c r="E1995" s="2"/>
      <c r="F1995" s="2"/>
    </row>
    <row r="1996" spans="1:6" ht="15.75" customHeight="1">
      <c r="A1996" s="2"/>
      <c r="B1996" s="2"/>
      <c r="C1996" s="2"/>
      <c r="D1996" s="2"/>
      <c r="E1996" s="2"/>
      <c r="F1996" s="2"/>
    </row>
    <row r="1997" spans="1:6" ht="15.75" customHeight="1">
      <c r="A1997" s="2"/>
      <c r="B1997" s="2"/>
      <c r="C1997" s="2"/>
      <c r="D1997" s="2"/>
      <c r="E1997" s="2"/>
      <c r="F1997" s="2"/>
    </row>
    <row r="1998" spans="1:6" ht="15.75" customHeight="1">
      <c r="A1998" s="2"/>
      <c r="B1998" s="2"/>
      <c r="C1998" s="2"/>
      <c r="D1998" s="2"/>
      <c r="E1998" s="2"/>
      <c r="F1998" s="2"/>
    </row>
    <row r="1999" spans="1:6" ht="15.75" customHeight="1">
      <c r="A1999" s="2"/>
      <c r="B1999" s="2"/>
      <c r="C1999" s="2"/>
      <c r="D1999" s="2"/>
      <c r="E1999" s="2"/>
      <c r="F1999" s="2"/>
    </row>
    <row r="2000" spans="1:6" ht="15.75" customHeight="1">
      <c r="A2000" s="2"/>
      <c r="B2000" s="2"/>
      <c r="C2000" s="2"/>
      <c r="D2000" s="2"/>
      <c r="E2000" s="2"/>
      <c r="F2000" s="2"/>
    </row>
    <row r="2001" spans="1:6" ht="15.75" customHeight="1">
      <c r="A2001" s="2"/>
      <c r="B2001" s="2"/>
      <c r="C2001" s="2"/>
      <c r="D2001" s="2"/>
      <c r="E2001" s="2"/>
      <c r="F2001" s="2"/>
    </row>
    <row r="2002" spans="1:6" ht="15.75" customHeight="1">
      <c r="A2002" s="2"/>
      <c r="B2002" s="2"/>
      <c r="C2002" s="2"/>
      <c r="D2002" s="2"/>
      <c r="E2002" s="2"/>
      <c r="F2002" s="2"/>
    </row>
    <row r="2003" spans="1:6" ht="15.75" customHeight="1">
      <c r="A2003" s="2"/>
      <c r="B2003" s="2"/>
      <c r="C2003" s="2"/>
      <c r="D2003" s="2"/>
      <c r="E2003" s="2"/>
      <c r="F2003" s="2"/>
    </row>
    <row r="2004" spans="1:6" ht="15.75" customHeight="1">
      <c r="A2004" s="2"/>
      <c r="B2004" s="2"/>
      <c r="C2004" s="2"/>
      <c r="D2004" s="2"/>
      <c r="E2004" s="2"/>
      <c r="F2004" s="2"/>
    </row>
    <row r="2005" spans="1:6" ht="15.75" customHeight="1">
      <c r="A2005" s="2"/>
      <c r="B2005" s="2"/>
      <c r="C2005" s="2"/>
      <c r="D2005" s="2"/>
      <c r="E2005" s="2"/>
      <c r="F2005" s="2"/>
    </row>
    <row r="2006" spans="1:6" ht="15.75" customHeight="1">
      <c r="A2006" s="2"/>
      <c r="B2006" s="2"/>
      <c r="C2006" s="2"/>
      <c r="D2006" s="2"/>
      <c r="E2006" s="2"/>
      <c r="F2006" s="2"/>
    </row>
    <row r="2007" spans="1:6" ht="15.75" customHeight="1">
      <c r="A2007" s="2"/>
      <c r="B2007" s="2"/>
      <c r="C2007" s="2"/>
      <c r="D2007" s="2"/>
      <c r="E2007" s="2"/>
      <c r="F2007" s="2"/>
    </row>
    <row r="2008" spans="1:6" ht="15.75" customHeight="1">
      <c r="A2008" s="2"/>
      <c r="B2008" s="2"/>
      <c r="C2008" s="2"/>
      <c r="D2008" s="2"/>
      <c r="E2008" s="2"/>
      <c r="F2008" s="2"/>
    </row>
    <row r="2009" spans="1:6" ht="15.75" customHeight="1">
      <c r="A2009" s="2"/>
      <c r="B2009" s="2"/>
      <c r="C2009" s="2"/>
      <c r="D2009" s="2"/>
      <c r="E2009" s="2"/>
      <c r="F2009" s="2"/>
    </row>
    <row r="2010" spans="1:6" ht="15.75" customHeight="1">
      <c r="A2010" s="2"/>
      <c r="B2010" s="2"/>
      <c r="C2010" s="2"/>
      <c r="D2010" s="2"/>
      <c r="E2010" s="2"/>
      <c r="F2010" s="2"/>
    </row>
    <row r="2011" spans="1:6" ht="15.75" customHeight="1">
      <c r="A2011" s="2"/>
      <c r="B2011" s="2"/>
      <c r="C2011" s="2"/>
      <c r="D2011" s="2"/>
      <c r="E2011" s="2"/>
      <c r="F2011" s="2"/>
    </row>
    <row r="2012" spans="1:6" ht="15.75" customHeight="1">
      <c r="A2012" s="2"/>
      <c r="B2012" s="2"/>
      <c r="C2012" s="2"/>
      <c r="D2012" s="2"/>
      <c r="E2012" s="2"/>
      <c r="F2012" s="2"/>
    </row>
    <row r="2013" spans="1:6" ht="15.75" customHeight="1">
      <c r="A2013" s="2"/>
      <c r="B2013" s="2"/>
      <c r="C2013" s="2"/>
      <c r="D2013" s="2"/>
      <c r="E2013" s="2"/>
      <c r="F2013" s="2"/>
    </row>
    <row r="2014" spans="1:6" ht="15.75" customHeight="1">
      <c r="A2014" s="2"/>
      <c r="B2014" s="2"/>
      <c r="C2014" s="2"/>
      <c r="D2014" s="2"/>
      <c r="E2014" s="2"/>
      <c r="F2014" s="2"/>
    </row>
    <row r="2015" spans="1:6" ht="15.75" customHeight="1">
      <c r="A2015" s="2"/>
      <c r="B2015" s="2"/>
      <c r="C2015" s="2"/>
      <c r="D2015" s="2"/>
      <c r="E2015" s="2"/>
      <c r="F2015" s="2"/>
    </row>
    <row r="2016" spans="1:6" ht="15.75" customHeight="1">
      <c r="A2016" s="2"/>
      <c r="B2016" s="2"/>
      <c r="C2016" s="2"/>
      <c r="D2016" s="2"/>
      <c r="E2016" s="2"/>
      <c r="F2016" s="2"/>
    </row>
    <row r="2017" spans="1:6" ht="15.75" customHeight="1">
      <c r="A2017" s="2"/>
      <c r="B2017" s="2"/>
      <c r="C2017" s="2"/>
      <c r="D2017" s="2"/>
      <c r="E2017" s="2"/>
      <c r="F2017" s="2"/>
    </row>
    <row r="2018" spans="1:6" ht="15.75" customHeight="1">
      <c r="A2018" s="2"/>
      <c r="B2018" s="2"/>
      <c r="C2018" s="2"/>
      <c r="D2018" s="2"/>
      <c r="E2018" s="2"/>
      <c r="F2018" s="2"/>
    </row>
    <row r="2019" spans="1:6" ht="15.75" customHeight="1">
      <c r="A2019" s="2"/>
      <c r="B2019" s="2"/>
      <c r="C2019" s="2"/>
      <c r="D2019" s="2"/>
      <c r="E2019" s="2"/>
      <c r="F2019" s="2"/>
    </row>
    <row r="2020" spans="1:6" ht="15.75" customHeight="1">
      <c r="A2020" s="2"/>
      <c r="B2020" s="2"/>
      <c r="C2020" s="2"/>
      <c r="D2020" s="2"/>
      <c r="E2020" s="2"/>
      <c r="F2020" s="2"/>
    </row>
    <row r="2021" spans="1:6" ht="15.75" customHeight="1">
      <c r="A2021" s="2"/>
      <c r="B2021" s="2"/>
      <c r="C2021" s="2"/>
      <c r="D2021" s="2"/>
      <c r="E2021" s="2"/>
      <c r="F2021" s="2"/>
    </row>
    <row r="2022" spans="1:6" ht="15.75" customHeight="1">
      <c r="A2022" s="2"/>
      <c r="B2022" s="2"/>
      <c r="C2022" s="2"/>
      <c r="D2022" s="2"/>
      <c r="E2022" s="2"/>
      <c r="F2022" s="2"/>
    </row>
    <row r="2023" spans="1:6" ht="15.75" customHeight="1">
      <c r="A2023" s="2"/>
      <c r="B2023" s="2"/>
      <c r="C2023" s="2"/>
      <c r="D2023" s="2"/>
      <c r="E2023" s="2"/>
      <c r="F2023" s="2"/>
    </row>
    <row r="2024" spans="1:6" ht="15.75" customHeight="1">
      <c r="A2024" s="2"/>
      <c r="B2024" s="2"/>
      <c r="C2024" s="2"/>
      <c r="D2024" s="2"/>
      <c r="E2024" s="2"/>
      <c r="F2024" s="2"/>
    </row>
    <row r="2025" spans="1:6" ht="15.75" customHeight="1">
      <c r="A2025" s="2"/>
      <c r="B2025" s="2"/>
      <c r="C2025" s="2"/>
      <c r="D2025" s="2"/>
      <c r="E2025" s="2"/>
      <c r="F2025" s="2"/>
    </row>
    <row r="2026" spans="1:6" ht="15.75" customHeight="1">
      <c r="A2026" s="2"/>
      <c r="B2026" s="2"/>
      <c r="C2026" s="2"/>
      <c r="D2026" s="2"/>
      <c r="E2026" s="2"/>
      <c r="F2026" s="2"/>
    </row>
    <row r="2027" spans="1:6" ht="15.75" customHeight="1">
      <c r="A2027" s="2"/>
      <c r="B2027" s="2"/>
      <c r="C2027" s="2"/>
      <c r="D2027" s="2"/>
      <c r="E2027" s="2"/>
      <c r="F2027" s="2"/>
    </row>
    <row r="2028" spans="1:6" ht="15.75" customHeight="1">
      <c r="A2028" s="2"/>
      <c r="B2028" s="2"/>
      <c r="C2028" s="2"/>
      <c r="D2028" s="2"/>
      <c r="E2028" s="2"/>
      <c r="F2028" s="2"/>
    </row>
    <row r="2029" spans="1:6" ht="15.75" customHeight="1">
      <c r="A2029" s="2"/>
      <c r="B2029" s="2"/>
      <c r="C2029" s="2"/>
      <c r="D2029" s="2"/>
      <c r="E2029" s="2"/>
      <c r="F2029" s="2"/>
    </row>
    <row r="2030" spans="1:6" ht="15.75" customHeight="1">
      <c r="A2030" s="2"/>
      <c r="B2030" s="2"/>
      <c r="C2030" s="2"/>
      <c r="D2030" s="2"/>
      <c r="E2030" s="2"/>
      <c r="F2030" s="2"/>
    </row>
    <row r="2031" spans="1:6" ht="15.75" customHeight="1">
      <c r="A2031" s="2"/>
      <c r="B2031" s="2"/>
      <c r="C2031" s="2"/>
      <c r="D2031" s="2"/>
      <c r="E2031" s="2"/>
      <c r="F2031" s="2"/>
    </row>
    <row r="2032" spans="1:6" ht="15.75" customHeight="1">
      <c r="A2032" s="2"/>
      <c r="B2032" s="2"/>
      <c r="C2032" s="2"/>
      <c r="D2032" s="2"/>
      <c r="E2032" s="2"/>
      <c r="F2032" s="2"/>
    </row>
    <row r="2033" spans="1:6" ht="15.75" customHeight="1">
      <c r="A2033" s="2"/>
      <c r="B2033" s="2"/>
      <c r="C2033" s="2"/>
      <c r="D2033" s="2"/>
      <c r="E2033" s="2"/>
      <c r="F2033" s="2"/>
    </row>
    <row r="2034" spans="1:6" ht="15.75" customHeight="1">
      <c r="A2034" s="2"/>
      <c r="B2034" s="2"/>
      <c r="C2034" s="2"/>
      <c r="D2034" s="2"/>
      <c r="E2034" s="2"/>
      <c r="F2034" s="2"/>
    </row>
    <row r="2035" spans="1:6" ht="15.75" customHeight="1">
      <c r="A2035" s="2"/>
      <c r="B2035" s="2"/>
      <c r="C2035" s="2"/>
      <c r="D2035" s="2"/>
      <c r="E2035" s="2"/>
      <c r="F2035" s="2"/>
    </row>
    <row r="2036" spans="1:6" ht="15.75" customHeight="1">
      <c r="A2036" s="2"/>
      <c r="B2036" s="2"/>
      <c r="C2036" s="2"/>
      <c r="D2036" s="2"/>
      <c r="E2036" s="2"/>
      <c r="F2036" s="2"/>
    </row>
    <row r="2037" spans="1:6" ht="15.75" customHeight="1">
      <c r="A2037" s="2"/>
      <c r="B2037" s="2"/>
      <c r="C2037" s="2"/>
      <c r="D2037" s="2"/>
      <c r="E2037" s="2"/>
      <c r="F2037" s="2"/>
    </row>
    <row r="2038" spans="1:6" ht="15.75" customHeight="1">
      <c r="A2038" s="2"/>
      <c r="B2038" s="2"/>
      <c r="C2038" s="2"/>
      <c r="D2038" s="2"/>
      <c r="E2038" s="2"/>
      <c r="F2038" s="2"/>
    </row>
    <row r="2039" spans="1:6" ht="15.75" customHeight="1">
      <c r="A2039" s="2"/>
      <c r="B2039" s="2"/>
      <c r="C2039" s="2"/>
      <c r="D2039" s="2"/>
      <c r="E2039" s="2"/>
      <c r="F2039" s="2"/>
    </row>
    <row r="2040" spans="1:6" ht="15.75" customHeight="1">
      <c r="A2040" s="2"/>
      <c r="B2040" s="2"/>
      <c r="C2040" s="2"/>
      <c r="D2040" s="2"/>
      <c r="E2040" s="2"/>
      <c r="F2040" s="2"/>
    </row>
    <row r="2041" spans="1:6" ht="15.75" customHeight="1">
      <c r="A2041" s="2"/>
      <c r="B2041" s="2"/>
      <c r="C2041" s="2"/>
      <c r="D2041" s="2"/>
      <c r="E2041" s="2"/>
      <c r="F2041" s="2"/>
    </row>
    <row r="2042" spans="1:6" ht="15.75" customHeight="1">
      <c r="A2042" s="2"/>
      <c r="B2042" s="2"/>
      <c r="C2042" s="2"/>
      <c r="D2042" s="2"/>
      <c r="E2042" s="2"/>
      <c r="F2042" s="2"/>
    </row>
    <row r="2043" spans="1:6" ht="15.75" customHeight="1">
      <c r="A2043" s="2"/>
      <c r="B2043" s="2"/>
      <c r="C2043" s="2"/>
      <c r="D2043" s="2"/>
      <c r="E2043" s="2"/>
      <c r="F2043" s="2"/>
    </row>
    <row r="2044" spans="1:6" ht="15.75" customHeight="1">
      <c r="A2044" s="2"/>
      <c r="B2044" s="2"/>
      <c r="C2044" s="2"/>
      <c r="D2044" s="2"/>
      <c r="E2044" s="2"/>
      <c r="F2044" s="2"/>
    </row>
    <row r="2045" spans="1:6" ht="15.75" customHeight="1">
      <c r="A2045" s="2"/>
      <c r="B2045" s="2"/>
      <c r="C2045" s="2"/>
      <c r="D2045" s="2"/>
      <c r="E2045" s="2"/>
      <c r="F2045" s="2"/>
    </row>
    <row r="2046" spans="1:6" ht="15.75" customHeight="1">
      <c r="A2046" s="2"/>
      <c r="B2046" s="2"/>
      <c r="C2046" s="2"/>
      <c r="D2046" s="2"/>
      <c r="E2046" s="2"/>
      <c r="F2046" s="2"/>
    </row>
    <row r="2047" spans="1:6" ht="15.75" customHeight="1">
      <c r="A2047" s="2"/>
      <c r="B2047" s="2"/>
      <c r="C2047" s="2"/>
      <c r="D2047" s="2"/>
      <c r="E2047" s="2"/>
      <c r="F2047" s="2"/>
    </row>
    <row r="2048" spans="1:6" ht="15.75" customHeight="1">
      <c r="A2048" s="2"/>
      <c r="B2048" s="2"/>
      <c r="C2048" s="2"/>
      <c r="D2048" s="2"/>
      <c r="E2048" s="2"/>
      <c r="F2048" s="2"/>
    </row>
    <row r="2049" spans="1:6" ht="15.75" customHeight="1">
      <c r="A2049" s="2"/>
      <c r="B2049" s="2"/>
      <c r="C2049" s="2"/>
      <c r="D2049" s="2"/>
      <c r="E2049" s="2"/>
      <c r="F2049" s="2"/>
    </row>
    <row r="2050" spans="1:6" ht="15.75" customHeight="1">
      <c r="A2050" s="2"/>
      <c r="B2050" s="2"/>
      <c r="C2050" s="2"/>
      <c r="D2050" s="2"/>
      <c r="E2050" s="2"/>
      <c r="F2050" s="2"/>
    </row>
    <row r="2051" spans="1:6" ht="15.75" customHeight="1">
      <c r="A2051" s="2"/>
      <c r="B2051" s="2"/>
      <c r="C2051" s="2"/>
      <c r="D2051" s="2"/>
      <c r="E2051" s="2"/>
      <c r="F2051" s="2"/>
    </row>
    <row r="2052" spans="1:6" ht="15.75" customHeight="1">
      <c r="A2052" s="2"/>
      <c r="B2052" s="2"/>
      <c r="C2052" s="2"/>
      <c r="D2052" s="2"/>
      <c r="E2052" s="2"/>
      <c r="F2052" s="2"/>
    </row>
    <row r="2053" spans="1:6" ht="15.75" customHeight="1">
      <c r="A2053" s="2"/>
      <c r="B2053" s="2"/>
      <c r="C2053" s="2"/>
      <c r="D2053" s="2"/>
      <c r="E2053" s="2"/>
      <c r="F2053" s="2"/>
    </row>
    <row r="2054" spans="1:6" ht="15.75" customHeight="1">
      <c r="A2054" s="2"/>
      <c r="B2054" s="2"/>
      <c r="C2054" s="2"/>
      <c r="D2054" s="2"/>
      <c r="E2054" s="2"/>
      <c r="F2054" s="2"/>
    </row>
    <row r="2055" spans="1:6" ht="15.75" customHeight="1">
      <c r="A2055" s="2"/>
      <c r="B2055" s="2"/>
      <c r="C2055" s="2"/>
      <c r="D2055" s="2"/>
      <c r="E2055" s="2"/>
      <c r="F2055" s="2"/>
    </row>
    <row r="2056" spans="1:6" ht="15.75" customHeight="1">
      <c r="A2056" s="2"/>
      <c r="B2056" s="2"/>
      <c r="C2056" s="2"/>
      <c r="D2056" s="2"/>
      <c r="E2056" s="2"/>
      <c r="F2056" s="2"/>
    </row>
    <row r="2057" spans="1:6" ht="15.75" customHeight="1">
      <c r="A2057" s="2"/>
      <c r="B2057" s="2"/>
      <c r="C2057" s="2"/>
      <c r="D2057" s="2"/>
      <c r="E2057" s="2"/>
      <c r="F2057" s="2"/>
    </row>
    <row r="2058" spans="1:6" ht="15.75" customHeight="1">
      <c r="A2058" s="2"/>
      <c r="B2058" s="2"/>
      <c r="C2058" s="2"/>
      <c r="D2058" s="2"/>
      <c r="E2058" s="2"/>
      <c r="F2058" s="2"/>
    </row>
    <row r="2059" spans="1:6" ht="15.75" customHeight="1">
      <c r="A2059" s="2"/>
      <c r="B2059" s="2"/>
      <c r="C2059" s="2"/>
      <c r="D2059" s="2"/>
      <c r="E2059" s="2"/>
      <c r="F2059" s="2"/>
    </row>
    <row r="2060" spans="1:6" ht="15.75" customHeight="1">
      <c r="A2060" s="2"/>
      <c r="B2060" s="2"/>
      <c r="C2060" s="2"/>
      <c r="D2060" s="2"/>
      <c r="E2060" s="2"/>
      <c r="F2060" s="2"/>
    </row>
    <row r="2061" spans="1:6" ht="15.75" customHeight="1">
      <c r="A2061" s="2"/>
      <c r="B2061" s="2"/>
      <c r="C2061" s="2"/>
      <c r="D2061" s="2"/>
      <c r="E2061" s="2"/>
      <c r="F2061" s="2"/>
    </row>
    <row r="2062" spans="1:6" ht="15.75" customHeight="1">
      <c r="A2062" s="2"/>
      <c r="B2062" s="2"/>
      <c r="C2062" s="2"/>
      <c r="D2062" s="2"/>
      <c r="E2062" s="2"/>
      <c r="F2062" s="2"/>
    </row>
    <row r="2063" spans="1:6" ht="15.75" customHeight="1">
      <c r="A2063" s="2"/>
      <c r="B2063" s="2"/>
      <c r="C2063" s="2"/>
      <c r="D2063" s="2"/>
      <c r="E2063" s="2"/>
      <c r="F2063" s="2"/>
    </row>
    <row r="2064" spans="1:6" ht="15.75" customHeight="1">
      <c r="A2064" s="2"/>
      <c r="B2064" s="2"/>
      <c r="C2064" s="2"/>
      <c r="D2064" s="2"/>
      <c r="E2064" s="2"/>
      <c r="F2064" s="2"/>
    </row>
    <row r="2065" spans="1:6" ht="15.75" customHeight="1">
      <c r="A2065" s="2"/>
      <c r="B2065" s="2"/>
      <c r="C2065" s="2"/>
      <c r="D2065" s="2"/>
      <c r="E2065" s="2"/>
      <c r="F2065" s="2"/>
    </row>
    <row r="2066" spans="1:6" ht="15.75" customHeight="1">
      <c r="A2066" s="2"/>
      <c r="B2066" s="2"/>
      <c r="C2066" s="2"/>
      <c r="D2066" s="2"/>
      <c r="E2066" s="2"/>
      <c r="F2066" s="2"/>
    </row>
    <row r="2067" spans="1:6" ht="15.75" customHeight="1">
      <c r="A2067" s="2"/>
      <c r="B2067" s="2"/>
      <c r="C2067" s="2"/>
      <c r="D2067" s="2"/>
      <c r="E2067" s="2"/>
      <c r="F2067" s="2"/>
    </row>
    <row r="2068" spans="1:6" ht="15.75" customHeight="1">
      <c r="A2068" s="2"/>
      <c r="B2068" s="2"/>
      <c r="C2068" s="2"/>
      <c r="D2068" s="2"/>
      <c r="E2068" s="2"/>
      <c r="F2068" s="2"/>
    </row>
    <row r="2069" spans="1:6" ht="15.75" customHeight="1">
      <c r="A2069" s="2"/>
      <c r="B2069" s="2"/>
      <c r="C2069" s="2"/>
      <c r="D2069" s="2"/>
      <c r="E2069" s="2"/>
      <c r="F2069" s="2"/>
    </row>
    <row r="2070" spans="1:6" ht="15.75" customHeight="1">
      <c r="A2070" s="2"/>
      <c r="B2070" s="2"/>
      <c r="C2070" s="2"/>
      <c r="D2070" s="2"/>
      <c r="E2070" s="2"/>
      <c r="F2070" s="2"/>
    </row>
    <row r="2071" spans="1:6" ht="15.75" customHeight="1">
      <c r="A2071" s="2"/>
      <c r="B2071" s="2"/>
      <c r="C2071" s="2"/>
      <c r="D2071" s="2"/>
      <c r="E2071" s="2"/>
      <c r="F2071" s="2"/>
    </row>
    <row r="2072" spans="1:6" ht="15.75" customHeight="1">
      <c r="A2072" s="2"/>
      <c r="B2072" s="2"/>
      <c r="C2072" s="2"/>
      <c r="D2072" s="2"/>
      <c r="E2072" s="2"/>
      <c r="F2072" s="2"/>
    </row>
    <row r="2073" spans="1:6" ht="15.75" customHeight="1">
      <c r="A2073" s="2"/>
      <c r="B2073" s="2"/>
      <c r="C2073" s="2"/>
      <c r="D2073" s="2"/>
      <c r="E2073" s="2"/>
      <c r="F2073" s="2"/>
    </row>
    <row r="2074" spans="1:6" ht="15.75" customHeight="1">
      <c r="A2074" s="2"/>
      <c r="B2074" s="2"/>
      <c r="C2074" s="2"/>
      <c r="D2074" s="2"/>
      <c r="E2074" s="2"/>
      <c r="F2074" s="2"/>
    </row>
    <row r="2075" spans="1:6" ht="15.75" customHeight="1">
      <c r="A2075" s="2"/>
      <c r="B2075" s="2"/>
      <c r="C2075" s="2"/>
      <c r="D2075" s="2"/>
      <c r="E2075" s="2"/>
      <c r="F2075" s="2"/>
    </row>
    <row r="2076" spans="1:6" ht="15.75" customHeight="1">
      <c r="A2076" s="2"/>
      <c r="B2076" s="2"/>
      <c r="C2076" s="2"/>
      <c r="D2076" s="2"/>
      <c r="E2076" s="2"/>
      <c r="F2076" s="2"/>
    </row>
    <row r="2077" spans="1:6" ht="15.75" customHeight="1">
      <c r="A2077" s="2"/>
      <c r="B2077" s="2"/>
      <c r="C2077" s="2"/>
      <c r="D2077" s="2"/>
      <c r="E2077" s="2"/>
      <c r="F2077" s="2"/>
    </row>
    <row r="2078" spans="1:6" ht="15.75" customHeight="1">
      <c r="A2078" s="2"/>
      <c r="B2078" s="2"/>
      <c r="C2078" s="2"/>
      <c r="D2078" s="2"/>
      <c r="E2078" s="2"/>
      <c r="F2078" s="2"/>
    </row>
    <row r="2079" spans="1:6" ht="15.75" customHeight="1">
      <c r="A2079" s="2"/>
      <c r="B2079" s="2"/>
      <c r="C2079" s="2"/>
      <c r="D2079" s="2"/>
      <c r="E2079" s="2"/>
      <c r="F2079" s="2"/>
    </row>
    <row r="2080" spans="1:6" ht="15.75" customHeight="1">
      <c r="A2080" s="2"/>
      <c r="B2080" s="2"/>
      <c r="C2080" s="2"/>
      <c r="D2080" s="2"/>
      <c r="E2080" s="2"/>
      <c r="F2080" s="2"/>
    </row>
    <row r="2081" spans="1:6" ht="15.75" customHeight="1">
      <c r="A2081" s="2"/>
      <c r="B2081" s="2"/>
      <c r="C2081" s="2"/>
      <c r="D2081" s="2"/>
      <c r="E2081" s="2"/>
      <c r="F2081" s="2"/>
    </row>
    <row r="2082" spans="1:6" ht="15.75" customHeight="1">
      <c r="A2082" s="2"/>
      <c r="B2082" s="2"/>
      <c r="C2082" s="2"/>
      <c r="D2082" s="2"/>
      <c r="E2082" s="2"/>
      <c r="F2082" s="2"/>
    </row>
    <row r="2083" spans="1:6" ht="15.75" customHeight="1">
      <c r="A2083" s="2"/>
      <c r="B2083" s="2"/>
      <c r="C2083" s="2"/>
      <c r="D2083" s="2"/>
      <c r="E2083" s="2"/>
      <c r="F2083" s="2"/>
    </row>
    <row r="2084" spans="1:6" ht="15.75" customHeight="1">
      <c r="A2084" s="2"/>
      <c r="B2084" s="2"/>
      <c r="C2084" s="2"/>
      <c r="D2084" s="2"/>
      <c r="E2084" s="2"/>
      <c r="F2084" s="2"/>
    </row>
    <row r="2085" spans="1:6" ht="15.75" customHeight="1">
      <c r="A2085" s="2"/>
      <c r="B2085" s="2"/>
      <c r="C2085" s="2"/>
      <c r="D2085" s="2"/>
      <c r="E2085" s="2"/>
      <c r="F2085" s="2"/>
    </row>
    <row r="2086" spans="1:6" ht="15.75" customHeight="1">
      <c r="A2086" s="2"/>
      <c r="B2086" s="2"/>
      <c r="C2086" s="2"/>
      <c r="D2086" s="2"/>
      <c r="E2086" s="2"/>
      <c r="F2086" s="2"/>
    </row>
    <row r="2087" spans="1:6" ht="15.75" customHeight="1">
      <c r="A2087" s="2"/>
      <c r="B2087" s="2"/>
      <c r="C2087" s="2"/>
      <c r="D2087" s="2"/>
      <c r="E2087" s="2"/>
      <c r="F2087" s="2"/>
    </row>
    <row r="2088" spans="1:6" ht="15.75" customHeight="1">
      <c r="A2088" s="2"/>
      <c r="B2088" s="2"/>
      <c r="C2088" s="2"/>
      <c r="D2088" s="2"/>
      <c r="E2088" s="2"/>
      <c r="F2088" s="2"/>
    </row>
    <row r="2089" spans="1:6" ht="15.75" customHeight="1">
      <c r="A2089" s="2"/>
      <c r="B2089" s="2"/>
      <c r="C2089" s="2"/>
      <c r="D2089" s="2"/>
      <c r="E2089" s="2"/>
      <c r="F2089" s="2"/>
    </row>
    <row r="2090" spans="1:6" ht="15.75" customHeight="1">
      <c r="A2090" s="2"/>
      <c r="B2090" s="2"/>
      <c r="C2090" s="2"/>
      <c r="D2090" s="2"/>
      <c r="E2090" s="2"/>
      <c r="F2090" s="2"/>
    </row>
    <row r="2091" spans="1:6" ht="15.75" customHeight="1">
      <c r="A2091" s="2"/>
      <c r="B2091" s="2"/>
      <c r="C2091" s="2"/>
      <c r="D2091" s="2"/>
      <c r="E2091" s="2"/>
      <c r="F2091" s="2"/>
    </row>
    <row r="2092" spans="1:6" ht="15.75" customHeight="1">
      <c r="A2092" s="2"/>
      <c r="B2092" s="2"/>
      <c r="C2092" s="2"/>
      <c r="D2092" s="2"/>
      <c r="E2092" s="2"/>
      <c r="F2092" s="2"/>
    </row>
    <row r="2093" spans="1:6" ht="15.75" customHeight="1">
      <c r="A2093" s="2"/>
      <c r="B2093" s="2"/>
      <c r="C2093" s="2"/>
      <c r="D2093" s="2"/>
      <c r="E2093" s="2"/>
      <c r="F2093" s="2"/>
    </row>
    <row r="2094" spans="1:6" ht="15.75" customHeight="1">
      <c r="A2094" s="2"/>
      <c r="B2094" s="2"/>
      <c r="C2094" s="2"/>
      <c r="D2094" s="2"/>
      <c r="E2094" s="2"/>
      <c r="F2094" s="2"/>
    </row>
    <row r="2095" spans="1:6" ht="15.75" customHeight="1">
      <c r="A2095" s="2"/>
      <c r="B2095" s="2"/>
      <c r="C2095" s="2"/>
      <c r="D2095" s="2"/>
      <c r="E2095" s="2"/>
      <c r="F2095" s="2"/>
    </row>
    <row r="2096" spans="1:6" ht="15.75" customHeight="1">
      <c r="A2096" s="2"/>
      <c r="B2096" s="2"/>
      <c r="C2096" s="2"/>
      <c r="D2096" s="2"/>
      <c r="E2096" s="2"/>
      <c r="F2096" s="2"/>
    </row>
    <row r="2097" spans="1:6" ht="15.75" customHeight="1">
      <c r="A2097" s="2"/>
      <c r="B2097" s="2"/>
      <c r="C2097" s="2"/>
      <c r="D2097" s="2"/>
      <c r="E2097" s="2"/>
      <c r="F2097" s="2"/>
    </row>
    <row r="2098" spans="1:6" ht="15.75" customHeight="1">
      <c r="A2098" s="2"/>
      <c r="B2098" s="2"/>
      <c r="C2098" s="2"/>
      <c r="D2098" s="2"/>
      <c r="E2098" s="2"/>
      <c r="F2098" s="2"/>
    </row>
    <row r="2099" spans="1:6" ht="15.75" customHeight="1">
      <c r="A2099" s="2"/>
      <c r="B2099" s="2"/>
      <c r="C2099" s="2"/>
      <c r="D2099" s="2"/>
      <c r="E2099" s="2"/>
      <c r="F2099" s="2"/>
    </row>
    <row r="2100" spans="1:6" ht="15.75" customHeight="1">
      <c r="A2100" s="2"/>
      <c r="B2100" s="2"/>
      <c r="C2100" s="2"/>
      <c r="D2100" s="2"/>
      <c r="E2100" s="2"/>
      <c r="F2100" s="2"/>
    </row>
    <row r="2101" spans="1:6" ht="15.75" customHeight="1">
      <c r="A2101" s="2"/>
      <c r="B2101" s="2"/>
      <c r="C2101" s="2"/>
      <c r="D2101" s="2"/>
      <c r="E2101" s="2"/>
      <c r="F2101" s="2"/>
    </row>
    <row r="2102" spans="1:6" ht="15.75" customHeight="1">
      <c r="A2102" s="2"/>
      <c r="B2102" s="2"/>
      <c r="C2102" s="2"/>
      <c r="D2102" s="2"/>
      <c r="E2102" s="2"/>
      <c r="F2102" s="2"/>
    </row>
    <row r="2103" spans="1:6" ht="15.75" customHeight="1">
      <c r="A2103" s="2"/>
      <c r="B2103" s="2"/>
      <c r="C2103" s="2"/>
      <c r="D2103" s="2"/>
      <c r="E2103" s="2"/>
      <c r="F2103" s="2"/>
    </row>
    <row r="2104" spans="1:6" ht="15.75" customHeight="1">
      <c r="A2104" s="2"/>
      <c r="B2104" s="2"/>
      <c r="C2104" s="2"/>
      <c r="D2104" s="2"/>
      <c r="E2104" s="2"/>
      <c r="F2104" s="2"/>
    </row>
    <row r="2105" spans="1:6" ht="15.75" customHeight="1">
      <c r="A2105" s="2"/>
      <c r="B2105" s="2"/>
      <c r="C2105" s="2"/>
      <c r="D2105" s="2"/>
      <c r="E2105" s="2"/>
      <c r="F2105" s="2"/>
    </row>
    <row r="2106" spans="1:6" ht="15.75" customHeight="1">
      <c r="A2106" s="2"/>
      <c r="B2106" s="2"/>
      <c r="C2106" s="2"/>
      <c r="D2106" s="2"/>
      <c r="E2106" s="2"/>
      <c r="F2106" s="2"/>
    </row>
    <row r="2107" spans="1:6" ht="15.75" customHeight="1">
      <c r="A2107" s="2"/>
      <c r="B2107" s="2"/>
      <c r="C2107" s="2"/>
      <c r="D2107" s="2"/>
      <c r="E2107" s="2"/>
      <c r="F2107" s="2"/>
    </row>
    <row r="2108" spans="1:6" ht="15.75" customHeight="1">
      <c r="A2108" s="2"/>
      <c r="B2108" s="2"/>
      <c r="C2108" s="2"/>
      <c r="D2108" s="2"/>
      <c r="E2108" s="2"/>
      <c r="F2108" s="2"/>
    </row>
    <row r="2109" spans="1:6" ht="15.75" customHeight="1">
      <c r="A2109" s="2"/>
      <c r="B2109" s="2"/>
      <c r="C2109" s="2"/>
      <c r="D2109" s="2"/>
      <c r="E2109" s="2"/>
      <c r="F2109" s="2"/>
    </row>
    <row r="2110" spans="1:6" ht="15.75" customHeight="1">
      <c r="A2110" s="2"/>
      <c r="B2110" s="2"/>
      <c r="C2110" s="2"/>
      <c r="D2110" s="2"/>
      <c r="E2110" s="2"/>
      <c r="F2110" s="2"/>
    </row>
    <row r="2111" spans="1:6" ht="15.75" customHeight="1">
      <c r="A2111" s="2"/>
      <c r="B2111" s="2"/>
      <c r="C2111" s="2"/>
      <c r="D2111" s="2"/>
      <c r="E2111" s="2"/>
      <c r="F2111" s="2"/>
    </row>
    <row r="2112" spans="1:6" ht="15.75" customHeight="1">
      <c r="A2112" s="2"/>
      <c r="B2112" s="2"/>
      <c r="C2112" s="2"/>
      <c r="D2112" s="2"/>
      <c r="E2112" s="2"/>
      <c r="F2112" s="2"/>
    </row>
    <row r="2113" spans="1:6" ht="15.75" customHeight="1">
      <c r="A2113" s="2"/>
      <c r="B2113" s="2"/>
      <c r="C2113" s="2"/>
      <c r="D2113" s="2"/>
      <c r="E2113" s="2"/>
      <c r="F2113" s="2"/>
    </row>
    <row r="2114" spans="1:6" ht="15.75" customHeight="1">
      <c r="A2114" s="2"/>
      <c r="B2114" s="2"/>
      <c r="C2114" s="2"/>
      <c r="D2114" s="2"/>
      <c r="E2114" s="2"/>
      <c r="F2114" s="2"/>
    </row>
    <row r="2115" spans="1:6" ht="15.75" customHeight="1">
      <c r="A2115" s="2"/>
      <c r="B2115" s="2"/>
      <c r="C2115" s="2"/>
      <c r="D2115" s="2"/>
      <c r="E2115" s="2"/>
      <c r="F2115" s="2"/>
    </row>
    <row r="2116" spans="1:6" ht="15.75" customHeight="1">
      <c r="A2116" s="2"/>
      <c r="B2116" s="2"/>
      <c r="C2116" s="2"/>
      <c r="D2116" s="2"/>
      <c r="E2116" s="2"/>
      <c r="F2116" s="2"/>
    </row>
    <row r="2117" spans="1:6" ht="15.75" customHeight="1">
      <c r="A2117" s="2"/>
      <c r="B2117" s="2"/>
      <c r="C2117" s="2"/>
      <c r="D2117" s="2"/>
      <c r="E2117" s="2"/>
      <c r="F2117" s="2"/>
    </row>
    <row r="2118" spans="1:6" ht="15.75" customHeight="1">
      <c r="A2118" s="2"/>
      <c r="B2118" s="2"/>
      <c r="C2118" s="2"/>
      <c r="D2118" s="2"/>
      <c r="E2118" s="2"/>
      <c r="F2118" s="2"/>
    </row>
    <row r="2119" spans="1:6" ht="15.75" customHeight="1">
      <c r="A2119" s="2"/>
      <c r="B2119" s="2"/>
      <c r="C2119" s="2"/>
      <c r="D2119" s="2"/>
      <c r="E2119" s="2"/>
      <c r="F2119" s="2"/>
    </row>
    <row r="2120" spans="1:6" ht="15.75" customHeight="1">
      <c r="A2120" s="2"/>
      <c r="B2120" s="2"/>
      <c r="C2120" s="2"/>
      <c r="D2120" s="2"/>
      <c r="E2120" s="2"/>
      <c r="F2120" s="2"/>
    </row>
    <row r="2121" spans="1:6" ht="15.75" customHeight="1">
      <c r="A2121" s="2"/>
      <c r="B2121" s="2"/>
      <c r="C2121" s="2"/>
      <c r="D2121" s="2"/>
      <c r="E2121" s="2"/>
      <c r="F2121" s="2"/>
    </row>
    <row r="2122" spans="1:6" ht="15.75" customHeight="1">
      <c r="A2122" s="2"/>
      <c r="B2122" s="2"/>
      <c r="C2122" s="2"/>
      <c r="D2122" s="2"/>
      <c r="E2122" s="2"/>
      <c r="F2122" s="2"/>
    </row>
    <row r="2123" spans="1:6" ht="15.75" customHeight="1">
      <c r="A2123" s="2"/>
      <c r="B2123" s="2"/>
      <c r="C2123" s="2"/>
      <c r="D2123" s="2"/>
      <c r="E2123" s="2"/>
      <c r="F2123" s="2"/>
    </row>
    <row r="2124" spans="1:6" ht="15.75" customHeight="1">
      <c r="A2124" s="2"/>
      <c r="B2124" s="2"/>
      <c r="C2124" s="2"/>
      <c r="D2124" s="2"/>
      <c r="E2124" s="2"/>
      <c r="F2124" s="2"/>
    </row>
    <row r="2125" spans="1:6" ht="15.75" customHeight="1">
      <c r="A2125" s="2"/>
      <c r="B2125" s="2"/>
      <c r="C2125" s="2"/>
      <c r="D2125" s="2"/>
      <c r="E2125" s="2"/>
      <c r="F2125" s="2"/>
    </row>
    <row r="2126" spans="1:6" ht="15.75" customHeight="1">
      <c r="A2126" s="2"/>
      <c r="B2126" s="2"/>
      <c r="C2126" s="2"/>
      <c r="D2126" s="2"/>
      <c r="E2126" s="2"/>
      <c r="F2126" s="2"/>
    </row>
    <row r="2127" spans="1:6" ht="15.75" customHeight="1">
      <c r="A2127" s="2"/>
      <c r="B2127" s="2"/>
      <c r="C2127" s="2"/>
      <c r="D2127" s="2"/>
      <c r="E2127" s="2"/>
      <c r="F2127" s="2"/>
    </row>
    <row r="2128" spans="1:6" ht="15.75" customHeight="1">
      <c r="A2128" s="2"/>
      <c r="B2128" s="2"/>
      <c r="C2128" s="2"/>
      <c r="D2128" s="2"/>
      <c r="E2128" s="2"/>
      <c r="F2128" s="2"/>
    </row>
    <row r="2129" spans="1:6" ht="15.75" customHeight="1">
      <c r="A2129" s="2"/>
      <c r="B2129" s="2"/>
      <c r="C2129" s="2"/>
      <c r="D2129" s="2"/>
      <c r="E2129" s="2"/>
      <c r="F2129" s="2"/>
    </row>
    <row r="2130" spans="1:6" ht="15.75" customHeight="1">
      <c r="A2130" s="2"/>
      <c r="B2130" s="2"/>
      <c r="C2130" s="2"/>
      <c r="D2130" s="2"/>
      <c r="E2130" s="2"/>
      <c r="F2130" s="2"/>
    </row>
    <row r="2131" spans="1:6" ht="15.75" customHeight="1">
      <c r="A2131" s="2"/>
      <c r="B2131" s="2"/>
      <c r="C2131" s="2"/>
      <c r="D2131" s="2"/>
      <c r="E2131" s="2"/>
      <c r="F2131" s="2"/>
    </row>
    <row r="2132" spans="1:6" ht="15.75" customHeight="1">
      <c r="A2132" s="2"/>
      <c r="B2132" s="2"/>
      <c r="C2132" s="2"/>
      <c r="D2132" s="2"/>
      <c r="E2132" s="2"/>
      <c r="F2132" s="2"/>
    </row>
    <row r="2133" spans="1:6" ht="15.75" customHeight="1">
      <c r="A2133" s="2"/>
      <c r="B2133" s="2"/>
      <c r="C2133" s="2"/>
      <c r="D2133" s="2"/>
      <c r="E2133" s="2"/>
      <c r="F2133" s="2"/>
    </row>
    <row r="2134" spans="1:6" ht="15.75" customHeight="1">
      <c r="A2134" s="2"/>
      <c r="B2134" s="2"/>
      <c r="C2134" s="2"/>
      <c r="D2134" s="2"/>
      <c r="E2134" s="2"/>
      <c r="F2134" s="2"/>
    </row>
    <row r="2135" spans="1:6" ht="15.75" customHeight="1">
      <c r="A2135" s="2"/>
      <c r="B2135" s="2"/>
      <c r="C2135" s="2"/>
      <c r="D2135" s="2"/>
      <c r="E2135" s="2"/>
      <c r="F2135" s="2"/>
    </row>
    <row r="2136" spans="1:6" ht="15.75" customHeight="1">
      <c r="A2136" s="2"/>
      <c r="B2136" s="2"/>
      <c r="C2136" s="2"/>
      <c r="D2136" s="2"/>
      <c r="E2136" s="2"/>
      <c r="F2136" s="2"/>
    </row>
    <row r="2137" spans="1:6" ht="15.75" customHeight="1">
      <c r="A2137" s="2"/>
      <c r="B2137" s="2"/>
      <c r="C2137" s="2"/>
      <c r="D2137" s="2"/>
      <c r="E2137" s="2"/>
      <c r="F2137" s="2"/>
    </row>
    <row r="2138" spans="1:6" ht="15.75" customHeight="1">
      <c r="A2138" s="2"/>
      <c r="B2138" s="2"/>
      <c r="C2138" s="2"/>
      <c r="D2138" s="2"/>
      <c r="E2138" s="2"/>
      <c r="F2138" s="2"/>
    </row>
    <row r="2139" spans="1:6" ht="15.75" customHeight="1">
      <c r="A2139" s="2"/>
      <c r="B2139" s="2"/>
      <c r="C2139" s="2"/>
      <c r="D2139" s="2"/>
      <c r="E2139" s="2"/>
      <c r="F2139" s="2"/>
    </row>
    <row r="2140" spans="1:6" ht="15.75" customHeight="1">
      <c r="A2140" s="2"/>
      <c r="B2140" s="2"/>
      <c r="C2140" s="2"/>
      <c r="D2140" s="2"/>
      <c r="E2140" s="2"/>
      <c r="F2140" s="2"/>
    </row>
    <row r="2141" spans="1:6" ht="15.75" customHeight="1">
      <c r="A2141" s="2"/>
      <c r="B2141" s="2"/>
      <c r="C2141" s="2"/>
      <c r="D2141" s="2"/>
      <c r="E2141" s="2"/>
      <c r="F2141" s="2"/>
    </row>
    <row r="2142" spans="1:6" ht="15.75" customHeight="1">
      <c r="A2142" s="2"/>
      <c r="B2142" s="2"/>
      <c r="C2142" s="2"/>
      <c r="D2142" s="2"/>
      <c r="E2142" s="2"/>
      <c r="F2142" s="2"/>
    </row>
    <row r="2143" spans="1:6" ht="15.75" customHeight="1">
      <c r="A2143" s="2"/>
      <c r="B2143" s="2"/>
      <c r="C2143" s="2"/>
      <c r="D2143" s="2"/>
      <c r="E2143" s="2"/>
      <c r="F2143" s="2"/>
    </row>
    <row r="2144" spans="1:6" ht="15.75" customHeight="1">
      <c r="A2144" s="2"/>
      <c r="B2144" s="2"/>
      <c r="C2144" s="2"/>
      <c r="D2144" s="2"/>
      <c r="E2144" s="2"/>
      <c r="F2144" s="2"/>
    </row>
    <row r="2145" spans="1:6" ht="15.75" customHeight="1">
      <c r="A2145" s="2"/>
      <c r="B2145" s="2"/>
      <c r="C2145" s="2"/>
      <c r="D2145" s="2"/>
      <c r="E2145" s="2"/>
      <c r="F2145" s="2"/>
    </row>
    <row r="2146" spans="1:6" ht="15.75" customHeight="1">
      <c r="A2146" s="2"/>
      <c r="B2146" s="2"/>
      <c r="C2146" s="2"/>
      <c r="D2146" s="2"/>
      <c r="E2146" s="2"/>
      <c r="F2146" s="2"/>
    </row>
    <row r="2147" spans="1:6" ht="15.75" customHeight="1">
      <c r="A2147" s="2"/>
      <c r="B2147" s="2"/>
      <c r="C2147" s="2"/>
      <c r="D2147" s="2"/>
      <c r="E2147" s="2"/>
      <c r="F2147" s="2"/>
    </row>
    <row r="2148" spans="1:6" ht="15.75" customHeight="1">
      <c r="A2148" s="2"/>
      <c r="B2148" s="2"/>
      <c r="C2148" s="2"/>
      <c r="D2148" s="2"/>
      <c r="E2148" s="2"/>
      <c r="F2148" s="2"/>
    </row>
    <row r="2149" spans="1:6" ht="15.75" customHeight="1">
      <c r="A2149" s="2"/>
      <c r="B2149" s="2"/>
      <c r="C2149" s="2"/>
      <c r="D2149" s="2"/>
      <c r="E2149" s="2"/>
      <c r="F2149" s="2"/>
    </row>
    <row r="2150" spans="1:6" ht="15.75" customHeight="1">
      <c r="A2150" s="2"/>
      <c r="B2150" s="2"/>
      <c r="C2150" s="2"/>
      <c r="D2150" s="2"/>
      <c r="E2150" s="2"/>
      <c r="F2150" s="2"/>
    </row>
    <row r="2151" spans="1:6" ht="15.75" customHeight="1">
      <c r="A2151" s="2"/>
      <c r="B2151" s="2"/>
      <c r="C2151" s="2"/>
      <c r="D2151" s="2"/>
      <c r="E2151" s="2"/>
      <c r="F2151" s="2"/>
    </row>
    <row r="2152" spans="1:6" ht="15.75" customHeight="1">
      <c r="A2152" s="2"/>
      <c r="B2152" s="2"/>
      <c r="C2152" s="2"/>
      <c r="D2152" s="2"/>
      <c r="E2152" s="2"/>
      <c r="F2152" s="2"/>
    </row>
    <row r="2153" spans="1:6" ht="15.75" customHeight="1">
      <c r="A2153" s="2"/>
      <c r="B2153" s="2"/>
      <c r="C2153" s="2"/>
      <c r="D2153" s="2"/>
      <c r="E2153" s="2"/>
      <c r="F2153" s="2"/>
    </row>
    <row r="2154" spans="1:6" ht="15.75" customHeight="1">
      <c r="A2154" s="2"/>
      <c r="B2154" s="2"/>
      <c r="C2154" s="2"/>
      <c r="D2154" s="2"/>
      <c r="E2154" s="2"/>
      <c r="F2154" s="2"/>
    </row>
    <row r="2155" spans="1:6" ht="15.75" customHeight="1">
      <c r="A2155" s="2"/>
      <c r="B2155" s="2"/>
      <c r="C2155" s="2"/>
      <c r="D2155" s="2"/>
      <c r="E2155" s="2"/>
      <c r="F2155" s="2"/>
    </row>
    <row r="2156" spans="1:6" ht="15.75" customHeight="1">
      <c r="A2156" s="2"/>
      <c r="B2156" s="2"/>
      <c r="C2156" s="2"/>
      <c r="D2156" s="2"/>
      <c r="E2156" s="2"/>
      <c r="F2156" s="2"/>
    </row>
    <row r="2157" spans="1:6" ht="15.75" customHeight="1">
      <c r="A2157" s="2"/>
      <c r="B2157" s="2"/>
      <c r="C2157" s="2"/>
      <c r="D2157" s="2"/>
      <c r="E2157" s="2"/>
      <c r="F2157" s="2"/>
    </row>
    <row r="2158" spans="1:6" ht="15.75" customHeight="1">
      <c r="A2158" s="2"/>
      <c r="B2158" s="2"/>
      <c r="C2158" s="2"/>
      <c r="D2158" s="2"/>
      <c r="E2158" s="2"/>
      <c r="F2158" s="2"/>
    </row>
    <row r="2159" spans="1:6" ht="15.75" customHeight="1">
      <c r="A2159" s="2"/>
      <c r="B2159" s="2"/>
      <c r="C2159" s="2"/>
      <c r="D2159" s="2"/>
      <c r="E2159" s="2"/>
      <c r="F2159" s="2"/>
    </row>
    <row r="2160" spans="1:6" ht="15.75" customHeight="1">
      <c r="A2160" s="2"/>
      <c r="B2160" s="2"/>
      <c r="C2160" s="2"/>
      <c r="D2160" s="2"/>
      <c r="E2160" s="2"/>
      <c r="F2160" s="2"/>
    </row>
    <row r="2161" spans="1:6" ht="15.75" customHeight="1">
      <c r="A2161" s="2"/>
      <c r="B2161" s="2"/>
      <c r="C2161" s="2"/>
      <c r="D2161" s="2"/>
      <c r="E2161" s="2"/>
      <c r="F2161" s="2"/>
    </row>
    <row r="2162" spans="1:6" ht="15.75" customHeight="1">
      <c r="A2162" s="2"/>
      <c r="B2162" s="2"/>
      <c r="C2162" s="2"/>
      <c r="D2162" s="2"/>
      <c r="E2162" s="2"/>
      <c r="F2162" s="2"/>
    </row>
    <row r="2163" spans="1:6" ht="15.75" customHeight="1">
      <c r="A2163" s="2"/>
      <c r="B2163" s="2"/>
      <c r="C2163" s="2"/>
      <c r="D2163" s="2"/>
      <c r="E2163" s="2"/>
      <c r="F2163" s="2"/>
    </row>
    <row r="2164" spans="1:6" ht="15.75" customHeight="1">
      <c r="A2164" s="2"/>
      <c r="B2164" s="2"/>
      <c r="C2164" s="2"/>
      <c r="D2164" s="2"/>
      <c r="E2164" s="2"/>
      <c r="F2164" s="2"/>
    </row>
    <row r="2165" spans="1:6" ht="15.75" customHeight="1">
      <c r="A2165" s="2"/>
      <c r="B2165" s="2"/>
      <c r="C2165" s="2"/>
      <c r="D2165" s="2"/>
      <c r="E2165" s="2"/>
      <c r="F2165" s="2"/>
    </row>
    <row r="2166" spans="1:6" ht="15.75" customHeight="1">
      <c r="A2166" s="2"/>
      <c r="B2166" s="2"/>
      <c r="C2166" s="2"/>
      <c r="D2166" s="2"/>
      <c r="E2166" s="2"/>
      <c r="F2166" s="2"/>
    </row>
    <row r="2167" spans="1:6" ht="15.75" customHeight="1">
      <c r="A2167" s="2"/>
      <c r="B2167" s="2"/>
      <c r="C2167" s="2"/>
      <c r="D2167" s="2"/>
      <c r="E2167" s="2"/>
      <c r="F2167" s="2"/>
    </row>
    <row r="2168" spans="1:6" ht="15.75" customHeight="1">
      <c r="A2168" s="2"/>
      <c r="B2168" s="2"/>
      <c r="C2168" s="2"/>
      <c r="D2168" s="2"/>
      <c r="E2168" s="2"/>
      <c r="F2168" s="2"/>
    </row>
    <row r="2169" spans="1:6" ht="15.75" customHeight="1">
      <c r="A2169" s="2"/>
      <c r="B2169" s="2"/>
      <c r="C2169" s="2"/>
      <c r="D2169" s="2"/>
      <c r="E2169" s="2"/>
      <c r="F2169" s="2"/>
    </row>
    <row r="2170" spans="1:6" ht="15.75" customHeight="1">
      <c r="A2170" s="2"/>
      <c r="B2170" s="2"/>
      <c r="C2170" s="2"/>
      <c r="D2170" s="2"/>
      <c r="E2170" s="2"/>
      <c r="F2170" s="2"/>
    </row>
    <row r="2171" spans="1:6" ht="15.75" customHeight="1">
      <c r="A2171" s="2"/>
      <c r="B2171" s="2"/>
      <c r="C2171" s="2"/>
      <c r="D2171" s="2"/>
      <c r="E2171" s="2"/>
      <c r="F2171" s="2"/>
    </row>
    <row r="2172" spans="1:6" ht="15.75" customHeight="1">
      <c r="A2172" s="2"/>
      <c r="B2172" s="2"/>
      <c r="C2172" s="2"/>
      <c r="D2172" s="2"/>
      <c r="E2172" s="2"/>
      <c r="F2172" s="2"/>
    </row>
    <row r="2173" spans="1:6" ht="15.75" customHeight="1">
      <c r="A2173" s="2"/>
      <c r="B2173" s="2"/>
      <c r="C2173" s="2"/>
      <c r="D2173" s="2"/>
      <c r="E2173" s="2"/>
      <c r="F2173" s="2"/>
    </row>
    <row r="2174" spans="1:6" ht="15.75" customHeight="1">
      <c r="A2174" s="2"/>
      <c r="B2174" s="2"/>
      <c r="C2174" s="2"/>
      <c r="D2174" s="2"/>
      <c r="E2174" s="2"/>
      <c r="F2174" s="2"/>
    </row>
    <row r="2175" spans="1:6" ht="15.75" customHeight="1">
      <c r="A2175" s="2"/>
      <c r="B2175" s="2"/>
      <c r="C2175" s="2"/>
      <c r="D2175" s="2"/>
      <c r="E2175" s="2"/>
      <c r="F2175" s="2"/>
    </row>
    <row r="2176" spans="1:6" ht="15.75" customHeight="1">
      <c r="A2176" s="2"/>
      <c r="B2176" s="2"/>
      <c r="C2176" s="2"/>
      <c r="D2176" s="2"/>
      <c r="E2176" s="2"/>
      <c r="F2176" s="2"/>
    </row>
    <row r="2177" spans="1:6" ht="15.75" customHeight="1">
      <c r="A2177" s="2"/>
      <c r="B2177" s="2"/>
      <c r="C2177" s="2"/>
      <c r="D2177" s="2"/>
      <c r="E2177" s="2"/>
      <c r="F2177" s="2"/>
    </row>
    <row r="2178" spans="1:6" ht="15.75" customHeight="1">
      <c r="A2178" s="2"/>
      <c r="B2178" s="2"/>
      <c r="C2178" s="2"/>
      <c r="D2178" s="2"/>
      <c r="E2178" s="2"/>
      <c r="F2178" s="2"/>
    </row>
    <row r="2179" spans="1:6" ht="15.75" customHeight="1">
      <c r="A2179" s="2"/>
      <c r="B2179" s="2"/>
      <c r="C2179" s="2"/>
      <c r="D2179" s="2"/>
      <c r="E2179" s="2"/>
      <c r="F2179" s="2"/>
    </row>
    <row r="2180" spans="1:6" ht="15.75" customHeight="1">
      <c r="A2180" s="2"/>
      <c r="B2180" s="2"/>
      <c r="C2180" s="2"/>
      <c r="D2180" s="2"/>
      <c r="E2180" s="2"/>
      <c r="F2180" s="2"/>
    </row>
    <row r="2181" spans="1:6" ht="15.75" customHeight="1">
      <c r="A2181" s="2"/>
      <c r="B2181" s="2"/>
      <c r="C2181" s="2"/>
      <c r="D2181" s="2"/>
      <c r="E2181" s="2"/>
      <c r="F2181" s="2"/>
    </row>
    <row r="2182" spans="1:6" ht="15.75" customHeight="1">
      <c r="A2182" s="2"/>
      <c r="B2182" s="2"/>
      <c r="C2182" s="2"/>
      <c r="D2182" s="2"/>
      <c r="E2182" s="2"/>
      <c r="F2182" s="2"/>
    </row>
    <row r="2183" spans="1:6" ht="15.75" customHeight="1">
      <c r="A2183" s="2"/>
      <c r="B2183" s="2"/>
      <c r="C2183" s="2"/>
      <c r="D2183" s="2"/>
      <c r="E2183" s="2"/>
      <c r="F2183" s="2"/>
    </row>
    <row r="2184" spans="1:6" ht="15.75" customHeight="1">
      <c r="A2184" s="2"/>
      <c r="B2184" s="2"/>
      <c r="C2184" s="2"/>
      <c r="D2184" s="2"/>
      <c r="E2184" s="2"/>
      <c r="F2184" s="2"/>
    </row>
    <row r="2185" spans="1:6" ht="15.75" customHeight="1">
      <c r="A2185" s="2"/>
      <c r="B2185" s="2"/>
      <c r="C2185" s="2"/>
      <c r="D2185" s="2"/>
      <c r="E2185" s="2"/>
      <c r="F2185" s="2"/>
    </row>
    <row r="2186" spans="1:6" ht="15.75" customHeight="1">
      <c r="A2186" s="2"/>
      <c r="B2186" s="2"/>
      <c r="C2186" s="2"/>
      <c r="D2186" s="2"/>
      <c r="E2186" s="2"/>
      <c r="F2186" s="2"/>
    </row>
    <row r="2187" spans="1:6" ht="15.75" customHeight="1">
      <c r="A2187" s="2"/>
      <c r="B2187" s="2"/>
      <c r="C2187" s="2"/>
      <c r="D2187" s="2"/>
      <c r="E2187" s="2"/>
      <c r="F2187" s="2"/>
    </row>
    <row r="2188" spans="1:6" ht="15.75" customHeight="1">
      <c r="A2188" s="2"/>
      <c r="B2188" s="2"/>
      <c r="C2188" s="2"/>
      <c r="D2188" s="2"/>
      <c r="E2188" s="2"/>
      <c r="F2188" s="2"/>
    </row>
    <row r="2189" spans="1:6" ht="15.75" customHeight="1">
      <c r="A2189" s="2"/>
      <c r="B2189" s="2"/>
      <c r="C2189" s="2"/>
      <c r="D2189" s="2"/>
      <c r="E2189" s="2"/>
      <c r="F2189" s="2"/>
    </row>
    <row r="2190" spans="1:6" ht="15.75" customHeight="1">
      <c r="A2190" s="2"/>
      <c r="B2190" s="2"/>
      <c r="C2190" s="2"/>
      <c r="D2190" s="2"/>
      <c r="E2190" s="2"/>
      <c r="F2190" s="2"/>
    </row>
    <row r="2191" spans="1:6" ht="15.75" customHeight="1">
      <c r="A2191" s="2"/>
      <c r="B2191" s="2"/>
      <c r="C2191" s="2"/>
      <c r="D2191" s="2"/>
      <c r="E2191" s="2"/>
      <c r="F2191" s="2"/>
    </row>
    <row r="2192" spans="1:6" ht="15.75" customHeight="1">
      <c r="A2192" s="2"/>
      <c r="B2192" s="2"/>
      <c r="C2192" s="2"/>
      <c r="D2192" s="2"/>
      <c r="E2192" s="2"/>
      <c r="F2192" s="2"/>
    </row>
    <row r="2193" spans="1:6" ht="15.75" customHeight="1">
      <c r="A2193" s="2"/>
      <c r="B2193" s="2"/>
      <c r="C2193" s="2"/>
      <c r="D2193" s="2"/>
      <c r="E2193" s="2"/>
      <c r="F2193" s="2"/>
    </row>
    <row r="2194" spans="1:6" ht="15.75" customHeight="1">
      <c r="A2194" s="2"/>
      <c r="B2194" s="2"/>
      <c r="C2194" s="2"/>
      <c r="D2194" s="2"/>
      <c r="E2194" s="2"/>
      <c r="F2194" s="2"/>
    </row>
    <row r="2195" spans="1:6" ht="15.75" customHeight="1">
      <c r="A2195" s="2"/>
      <c r="B2195" s="2"/>
      <c r="C2195" s="2"/>
      <c r="D2195" s="2"/>
      <c r="E2195" s="2"/>
      <c r="F2195" s="2"/>
    </row>
    <row r="2196" spans="1:6" ht="15.75" customHeight="1">
      <c r="A2196" s="2"/>
      <c r="B2196" s="2"/>
      <c r="C2196" s="2"/>
      <c r="D2196" s="2"/>
      <c r="E2196" s="2"/>
      <c r="F2196" s="2"/>
    </row>
    <row r="2197" spans="1:6" ht="15.75" customHeight="1">
      <c r="A2197" s="2"/>
      <c r="B2197" s="2"/>
      <c r="C2197" s="2"/>
      <c r="D2197" s="2"/>
      <c r="E2197" s="2"/>
      <c r="F2197" s="2"/>
    </row>
    <row r="2198" spans="1:6" ht="15.75" customHeight="1">
      <c r="A2198" s="2"/>
      <c r="B2198" s="2"/>
      <c r="C2198" s="2"/>
      <c r="D2198" s="2"/>
      <c r="E2198" s="2"/>
      <c r="F2198" s="2"/>
    </row>
    <row r="2199" spans="1:6" ht="15.75" customHeight="1">
      <c r="A2199" s="2"/>
      <c r="B2199" s="2"/>
      <c r="C2199" s="2"/>
      <c r="D2199" s="2"/>
      <c r="E2199" s="2"/>
      <c r="F2199" s="2"/>
    </row>
    <row r="2200" spans="1:6" ht="15.75" customHeight="1">
      <c r="A2200" s="2"/>
      <c r="B2200" s="2"/>
      <c r="C2200" s="2"/>
      <c r="D2200" s="2"/>
      <c r="E2200" s="2"/>
      <c r="F2200" s="2"/>
    </row>
    <row r="2201" spans="1:6" ht="15.75" customHeight="1">
      <c r="A2201" s="2"/>
      <c r="B2201" s="2"/>
      <c r="C2201" s="2"/>
      <c r="D2201" s="2"/>
      <c r="E2201" s="2"/>
      <c r="F2201" s="2"/>
    </row>
    <row r="2202" spans="1:6" ht="15.75" customHeight="1">
      <c r="A2202" s="2"/>
      <c r="B2202" s="2"/>
      <c r="C2202" s="2"/>
      <c r="D2202" s="2"/>
      <c r="E2202" s="2"/>
      <c r="F2202" s="2"/>
    </row>
    <row r="2203" spans="1:6" ht="15.75" customHeight="1">
      <c r="A2203" s="2"/>
      <c r="B2203" s="2"/>
      <c r="C2203" s="2"/>
      <c r="D2203" s="2"/>
      <c r="E2203" s="2"/>
      <c r="F2203" s="2"/>
    </row>
    <row r="2204" spans="1:6" ht="15.75" customHeight="1">
      <c r="A2204" s="2"/>
      <c r="B2204" s="2"/>
      <c r="C2204" s="2"/>
      <c r="D2204" s="2"/>
      <c r="E2204" s="2"/>
      <c r="F2204" s="2"/>
    </row>
    <row r="2205" spans="1:6" ht="15.75" customHeight="1">
      <c r="A2205" s="2"/>
      <c r="B2205" s="2"/>
      <c r="C2205" s="2"/>
      <c r="D2205" s="2"/>
      <c r="E2205" s="2"/>
      <c r="F2205" s="2"/>
    </row>
    <row r="2206" spans="1:6" ht="15.75" customHeight="1">
      <c r="A2206" s="2"/>
      <c r="B2206" s="2"/>
      <c r="C2206" s="2"/>
      <c r="D2206" s="2"/>
      <c r="E2206" s="2"/>
      <c r="F2206" s="2"/>
    </row>
    <row r="2207" spans="1:6" ht="15.75" customHeight="1">
      <c r="A2207" s="2"/>
      <c r="B2207" s="2"/>
      <c r="C2207" s="2"/>
      <c r="D2207" s="2"/>
      <c r="E2207" s="2"/>
      <c r="F2207" s="2"/>
    </row>
    <row r="2208" spans="1:6" ht="15.75" customHeight="1">
      <c r="A2208" s="2"/>
      <c r="B2208" s="2"/>
      <c r="C2208" s="2"/>
      <c r="D2208" s="2"/>
      <c r="E2208" s="2"/>
      <c r="F2208" s="2"/>
    </row>
    <row r="2209" spans="1:6" ht="15.75" customHeight="1">
      <c r="A2209" s="2"/>
      <c r="B2209" s="2"/>
      <c r="C2209" s="2"/>
      <c r="D2209" s="2"/>
      <c r="E2209" s="2"/>
      <c r="F2209" s="2"/>
    </row>
    <row r="2210" spans="1:6" ht="15.75" customHeight="1">
      <c r="A2210" s="2"/>
      <c r="B2210" s="2"/>
      <c r="C2210" s="2"/>
      <c r="D2210" s="2"/>
      <c r="E2210" s="2"/>
      <c r="F2210" s="2"/>
    </row>
    <row r="2211" spans="1:6" ht="15.75" customHeight="1">
      <c r="A2211" s="2"/>
      <c r="B2211" s="2"/>
      <c r="C2211" s="2"/>
      <c r="D2211" s="2"/>
      <c r="E2211" s="2"/>
      <c r="F2211" s="2"/>
    </row>
    <row r="2212" spans="1:6" ht="15.75" customHeight="1">
      <c r="A2212" s="2"/>
      <c r="B2212" s="2"/>
      <c r="C2212" s="2"/>
      <c r="D2212" s="2"/>
      <c r="E2212" s="2"/>
      <c r="F2212" s="2"/>
    </row>
    <row r="2213" spans="1:6" ht="15.75" customHeight="1">
      <c r="A2213" s="2"/>
      <c r="B2213" s="2"/>
      <c r="C2213" s="2"/>
      <c r="D2213" s="2"/>
      <c r="E2213" s="2"/>
      <c r="F2213" s="2"/>
    </row>
    <row r="2214" spans="1:6" ht="15.75" customHeight="1">
      <c r="A2214" s="2"/>
      <c r="B2214" s="2"/>
      <c r="C2214" s="2"/>
      <c r="D2214" s="2"/>
      <c r="E2214" s="2"/>
      <c r="F2214" s="2"/>
    </row>
    <row r="2215" spans="1:6" ht="15.75" customHeight="1">
      <c r="A2215" s="2"/>
      <c r="B2215" s="2"/>
      <c r="C2215" s="2"/>
      <c r="D2215" s="2"/>
      <c r="E2215" s="2"/>
      <c r="F2215" s="2"/>
    </row>
    <row r="2216" spans="1:6" ht="15.75" customHeight="1">
      <c r="A2216" s="2"/>
      <c r="B2216" s="2"/>
      <c r="C2216" s="2"/>
      <c r="D2216" s="2"/>
      <c r="E2216" s="2"/>
      <c r="F2216" s="2"/>
    </row>
    <row r="2217" spans="1:6" ht="15.75" customHeight="1">
      <c r="A2217" s="2"/>
      <c r="B2217" s="2"/>
      <c r="C2217" s="2"/>
      <c r="D2217" s="2"/>
      <c r="E2217" s="2"/>
      <c r="F2217" s="2"/>
    </row>
    <row r="2218" spans="1:6" ht="15.75" customHeight="1">
      <c r="A2218" s="2"/>
      <c r="B2218" s="2"/>
      <c r="C2218" s="2"/>
      <c r="D2218" s="2"/>
      <c r="E2218" s="2"/>
      <c r="F2218" s="2"/>
    </row>
    <row r="2219" spans="1:6" ht="15.75" customHeight="1">
      <c r="A2219" s="2"/>
      <c r="B2219" s="2"/>
      <c r="C2219" s="2"/>
      <c r="D2219" s="2"/>
      <c r="E2219" s="2"/>
      <c r="F2219" s="2"/>
    </row>
    <row r="2220" spans="1:6" ht="15.75" customHeight="1">
      <c r="A2220" s="2"/>
      <c r="B2220" s="2"/>
      <c r="C2220" s="2"/>
      <c r="D2220" s="2"/>
      <c r="E2220" s="2"/>
      <c r="F2220" s="2"/>
    </row>
    <row r="2221" spans="1:6" ht="15.75" customHeight="1">
      <c r="A2221" s="2"/>
      <c r="B2221" s="2"/>
      <c r="C2221" s="2"/>
      <c r="D2221" s="2"/>
      <c r="E2221" s="2"/>
      <c r="F2221" s="2"/>
    </row>
    <row r="2222" spans="1:6" ht="15.75" customHeight="1">
      <c r="A2222" s="2"/>
      <c r="B2222" s="2"/>
      <c r="C2222" s="2"/>
      <c r="D2222" s="2"/>
      <c r="E2222" s="2"/>
      <c r="F2222" s="2"/>
    </row>
    <row r="2223" spans="1:6" ht="15.75" customHeight="1">
      <c r="A2223" s="2"/>
      <c r="B2223" s="2"/>
      <c r="C2223" s="2"/>
      <c r="D2223" s="2"/>
      <c r="E2223" s="2"/>
      <c r="F2223" s="2"/>
    </row>
    <row r="2224" spans="1:6" ht="15.75" customHeight="1">
      <c r="A2224" s="2"/>
      <c r="B2224" s="2"/>
      <c r="C2224" s="2"/>
      <c r="D2224" s="2"/>
      <c r="E2224" s="2"/>
      <c r="F2224" s="2"/>
    </row>
    <row r="2225" spans="1:6" ht="15.75" customHeight="1">
      <c r="A2225" s="2"/>
      <c r="B2225" s="2"/>
      <c r="C2225" s="2"/>
      <c r="D2225" s="2"/>
      <c r="E2225" s="2"/>
      <c r="F2225" s="2"/>
    </row>
    <row r="2226" spans="1:6" ht="15.75" customHeight="1">
      <c r="A2226" s="2"/>
      <c r="B2226" s="2"/>
      <c r="C2226" s="2"/>
      <c r="D2226" s="2"/>
      <c r="E2226" s="2"/>
      <c r="F2226" s="2"/>
    </row>
    <row r="2227" spans="1:6" ht="15.75" customHeight="1">
      <c r="A2227" s="2"/>
      <c r="B2227" s="2"/>
      <c r="C2227" s="2"/>
      <c r="D2227" s="2"/>
      <c r="E2227" s="2"/>
      <c r="F2227" s="2"/>
    </row>
    <row r="2228" spans="1:6" ht="15.75" customHeight="1">
      <c r="A2228" s="2"/>
      <c r="B2228" s="2"/>
      <c r="C2228" s="2"/>
      <c r="D2228" s="2"/>
      <c r="E2228" s="2"/>
      <c r="F2228" s="2"/>
    </row>
    <row r="2229" spans="1:6" ht="15.75" customHeight="1">
      <c r="A2229" s="2"/>
      <c r="B2229" s="2"/>
      <c r="C2229" s="2"/>
      <c r="D2229" s="2"/>
      <c r="E2229" s="2"/>
      <c r="F2229" s="2"/>
    </row>
    <row r="2230" spans="1:6" ht="15.75" customHeight="1">
      <c r="A2230" s="2"/>
      <c r="B2230" s="2"/>
      <c r="C2230" s="2"/>
      <c r="D2230" s="2"/>
      <c r="E2230" s="2"/>
      <c r="F2230" s="2"/>
    </row>
    <row r="2231" spans="1:6" ht="15.75" customHeight="1">
      <c r="A2231" s="2"/>
      <c r="B2231" s="2"/>
      <c r="C2231" s="2"/>
      <c r="D2231" s="2"/>
      <c r="E2231" s="2"/>
      <c r="F2231" s="2"/>
    </row>
    <row r="2232" spans="1:6" ht="15.75" customHeight="1">
      <c r="A2232" s="2"/>
      <c r="B2232" s="2"/>
      <c r="C2232" s="2"/>
      <c r="D2232" s="2"/>
      <c r="E2232" s="2"/>
      <c r="F2232" s="2"/>
    </row>
    <row r="2233" spans="1:6" ht="15.75" customHeight="1">
      <c r="A2233" s="2"/>
      <c r="B2233" s="2"/>
      <c r="C2233" s="2"/>
      <c r="D2233" s="2"/>
      <c r="E2233" s="2"/>
      <c r="F2233" s="2"/>
    </row>
    <row r="2234" spans="1:6" ht="15.75" customHeight="1">
      <c r="A2234" s="2"/>
      <c r="B2234" s="2"/>
      <c r="C2234" s="2"/>
      <c r="D2234" s="2"/>
      <c r="E2234" s="2"/>
      <c r="F2234" s="2"/>
    </row>
    <row r="2235" spans="1:6" ht="15.75" customHeight="1">
      <c r="A2235" s="2"/>
      <c r="B2235" s="2"/>
      <c r="C2235" s="2"/>
      <c r="D2235" s="2"/>
      <c r="E2235" s="2"/>
      <c r="F2235" s="2"/>
    </row>
    <row r="2236" spans="1:6" ht="15.75" customHeight="1">
      <c r="A2236" s="2"/>
      <c r="B2236" s="2"/>
      <c r="C2236" s="2"/>
      <c r="D2236" s="2"/>
      <c r="E2236" s="2"/>
      <c r="F2236" s="2"/>
    </row>
    <row r="2237" spans="1:6" ht="15.75" customHeight="1">
      <c r="A2237" s="2"/>
      <c r="B2237" s="2"/>
      <c r="C2237" s="2"/>
      <c r="D2237" s="2"/>
      <c r="E2237" s="2"/>
      <c r="F2237" s="2"/>
    </row>
    <row r="2238" spans="1:6" ht="15.75" customHeight="1">
      <c r="A2238" s="2"/>
      <c r="B2238" s="2"/>
      <c r="C2238" s="2"/>
      <c r="D2238" s="2"/>
      <c r="E2238" s="2"/>
      <c r="F2238" s="2"/>
    </row>
    <row r="2239" spans="1:6" ht="15.75" customHeight="1">
      <c r="A2239" s="2"/>
      <c r="B2239" s="2"/>
      <c r="C2239" s="2"/>
      <c r="D2239" s="2"/>
      <c r="E2239" s="2"/>
      <c r="F2239" s="2"/>
    </row>
    <row r="2240" spans="1:6" ht="15.75" customHeight="1">
      <c r="A2240" s="2"/>
      <c r="B2240" s="2"/>
      <c r="C2240" s="2"/>
      <c r="D2240" s="2"/>
      <c r="E2240" s="2"/>
      <c r="F2240" s="2"/>
    </row>
    <row r="2241" spans="1:6" ht="15.75" customHeight="1">
      <c r="A2241" s="2"/>
      <c r="B2241" s="2"/>
      <c r="C2241" s="2"/>
      <c r="D2241" s="2"/>
      <c r="E2241" s="2"/>
      <c r="F2241" s="2"/>
    </row>
    <row r="2242" spans="1:6" ht="15.75" customHeight="1">
      <c r="A2242" s="2"/>
      <c r="B2242" s="2"/>
      <c r="C2242" s="2"/>
      <c r="D2242" s="2"/>
      <c r="E2242" s="2"/>
      <c r="F2242" s="2"/>
    </row>
    <row r="2243" spans="1:6" ht="15.75" customHeight="1">
      <c r="A2243" s="2"/>
      <c r="B2243" s="2"/>
      <c r="C2243" s="2"/>
      <c r="D2243" s="2"/>
      <c r="E2243" s="2"/>
      <c r="F2243" s="2"/>
    </row>
    <row r="2244" spans="1:6" ht="15.75" customHeight="1">
      <c r="A2244" s="2"/>
      <c r="B2244" s="2"/>
      <c r="C2244" s="2"/>
      <c r="D2244" s="2"/>
      <c r="E2244" s="2"/>
      <c r="F2244" s="2"/>
    </row>
    <row r="2245" spans="1:6" ht="15.75" customHeight="1">
      <c r="A2245" s="2"/>
      <c r="B2245" s="2"/>
      <c r="C2245" s="2"/>
      <c r="D2245" s="2"/>
      <c r="E2245" s="2"/>
      <c r="F2245" s="2"/>
    </row>
    <row r="2246" spans="1:6" ht="15.75" customHeight="1">
      <c r="A2246" s="2"/>
      <c r="B2246" s="2"/>
      <c r="C2246" s="2"/>
      <c r="D2246" s="2"/>
      <c r="E2246" s="2"/>
      <c r="F2246" s="2"/>
    </row>
    <row r="2247" spans="1:6" ht="15.75" customHeight="1">
      <c r="A2247" s="2"/>
      <c r="B2247" s="2"/>
      <c r="C2247" s="2"/>
      <c r="D2247" s="2"/>
      <c r="E2247" s="2"/>
      <c r="F2247" s="2"/>
    </row>
    <row r="2248" spans="1:6" ht="15.75" customHeight="1">
      <c r="A2248" s="2"/>
      <c r="B2248" s="2"/>
      <c r="C2248" s="2"/>
      <c r="D2248" s="2"/>
      <c r="E2248" s="2"/>
      <c r="F2248" s="2"/>
    </row>
    <row r="2249" spans="1:6" ht="15.75" customHeight="1">
      <c r="A2249" s="2"/>
      <c r="B2249" s="2"/>
      <c r="C2249" s="2"/>
      <c r="D2249" s="2"/>
      <c r="E2249" s="2"/>
      <c r="F2249" s="2"/>
    </row>
    <row r="2250" spans="1:6" ht="15.75" customHeight="1">
      <c r="A2250" s="2"/>
      <c r="B2250" s="2"/>
      <c r="C2250" s="2"/>
      <c r="D2250" s="2"/>
      <c r="E2250" s="2"/>
      <c r="F2250" s="2"/>
    </row>
    <row r="2251" spans="1:6" ht="15.75" customHeight="1">
      <c r="A2251" s="2"/>
      <c r="B2251" s="2"/>
      <c r="C2251" s="2"/>
      <c r="D2251" s="2"/>
      <c r="E2251" s="2"/>
      <c r="F2251" s="2"/>
    </row>
    <row r="2252" spans="1:6" ht="15.75" customHeight="1">
      <c r="A2252" s="2"/>
      <c r="B2252" s="2"/>
      <c r="C2252" s="2"/>
      <c r="D2252" s="2"/>
      <c r="E2252" s="2"/>
      <c r="F2252" s="2"/>
    </row>
    <row r="2253" spans="1:6" ht="15.75" customHeight="1">
      <c r="A2253" s="2"/>
      <c r="B2253" s="2"/>
      <c r="C2253" s="2"/>
      <c r="D2253" s="2"/>
      <c r="E2253" s="2"/>
      <c r="F2253" s="2"/>
    </row>
    <row r="2254" spans="1:6" ht="15.75" customHeight="1">
      <c r="A2254" s="2"/>
      <c r="B2254" s="2"/>
      <c r="C2254" s="2"/>
      <c r="D2254" s="2"/>
      <c r="E2254" s="2"/>
      <c r="F2254" s="2"/>
    </row>
    <row r="2255" spans="1:6" ht="15.75" customHeight="1">
      <c r="A2255" s="2"/>
      <c r="B2255" s="2"/>
      <c r="C2255" s="2"/>
      <c r="D2255" s="2"/>
      <c r="E2255" s="2"/>
      <c r="F2255" s="2"/>
    </row>
    <row r="2256" spans="1:6" ht="15.75" customHeight="1">
      <c r="A2256" s="2"/>
      <c r="B2256" s="2"/>
      <c r="C2256" s="2"/>
      <c r="D2256" s="2"/>
      <c r="E2256" s="2"/>
      <c r="F2256" s="2"/>
    </row>
    <row r="2257" spans="1:6" ht="15.75" customHeight="1">
      <c r="A2257" s="2"/>
      <c r="B2257" s="2"/>
      <c r="C2257" s="2"/>
      <c r="D2257" s="2"/>
      <c r="E2257" s="2"/>
      <c r="F2257" s="2"/>
    </row>
    <row r="2258" spans="1:6" ht="15.75" customHeight="1">
      <c r="A2258" s="2"/>
      <c r="B2258" s="2"/>
      <c r="C2258" s="2"/>
      <c r="D2258" s="2"/>
      <c r="E2258" s="2"/>
      <c r="F2258" s="2"/>
    </row>
    <row r="2259" spans="1:6" ht="15.75" customHeight="1">
      <c r="A2259" s="2"/>
      <c r="B2259" s="2"/>
      <c r="C2259" s="2"/>
      <c r="D2259" s="2"/>
      <c r="E2259" s="2"/>
      <c r="F2259" s="2"/>
    </row>
    <row r="2260" spans="1:6" ht="15.75" customHeight="1">
      <c r="A2260" s="2"/>
      <c r="B2260" s="2"/>
      <c r="C2260" s="2"/>
      <c r="D2260" s="2"/>
      <c r="E2260" s="2"/>
      <c r="F2260" s="2"/>
    </row>
    <row r="2261" spans="1:6" ht="15.75" customHeight="1">
      <c r="A2261" s="2"/>
      <c r="B2261" s="2"/>
      <c r="C2261" s="2"/>
      <c r="D2261" s="2"/>
      <c r="E2261" s="2"/>
      <c r="F2261" s="2"/>
    </row>
    <row r="2262" spans="1:6" ht="15.75" customHeight="1">
      <c r="A2262" s="2"/>
      <c r="B2262" s="2"/>
      <c r="C2262" s="2"/>
      <c r="D2262" s="2"/>
      <c r="E2262" s="2"/>
      <c r="F2262" s="2"/>
    </row>
    <row r="2263" spans="1:6" ht="15.75" customHeight="1">
      <c r="A2263" s="2"/>
      <c r="B2263" s="2"/>
      <c r="C2263" s="2"/>
      <c r="D2263" s="2"/>
      <c r="E2263" s="2"/>
      <c r="F2263" s="2"/>
    </row>
    <row r="2264" spans="1:6" ht="15.75" customHeight="1">
      <c r="A2264" s="2"/>
      <c r="B2264" s="2"/>
      <c r="C2264" s="2"/>
      <c r="D2264" s="2"/>
      <c r="E2264" s="2"/>
      <c r="F2264" s="2"/>
    </row>
    <row r="2265" spans="1:6" ht="15.75" customHeight="1">
      <c r="A2265" s="2"/>
      <c r="B2265" s="2"/>
      <c r="C2265" s="2"/>
      <c r="D2265" s="2"/>
      <c r="E2265" s="2"/>
      <c r="F2265" s="2"/>
    </row>
    <row r="2266" spans="1:6" ht="15.75" customHeight="1">
      <c r="A2266" s="2"/>
      <c r="B2266" s="2"/>
      <c r="C2266" s="2"/>
      <c r="D2266" s="2"/>
      <c r="E2266" s="2"/>
      <c r="F2266" s="2"/>
    </row>
    <row r="2267" spans="1:6" ht="15.75" customHeight="1">
      <c r="A2267" s="2"/>
      <c r="B2267" s="2"/>
      <c r="C2267" s="2"/>
      <c r="D2267" s="2"/>
      <c r="E2267" s="2"/>
      <c r="F2267" s="2"/>
    </row>
    <row r="2268" spans="1:6" ht="15.75" customHeight="1">
      <c r="A2268" s="2"/>
      <c r="B2268" s="2"/>
      <c r="C2268" s="2"/>
      <c r="D2268" s="2"/>
      <c r="E2268" s="2"/>
      <c r="F2268" s="2"/>
    </row>
    <row r="2269" spans="1:6" ht="15.75" customHeight="1">
      <c r="A2269" s="2"/>
      <c r="B2269" s="2"/>
      <c r="C2269" s="2"/>
      <c r="D2269" s="2"/>
      <c r="E2269" s="2"/>
      <c r="F2269" s="2"/>
    </row>
    <row r="2270" spans="1:6" ht="15.75" customHeight="1">
      <c r="A2270" s="2"/>
      <c r="B2270" s="2"/>
      <c r="C2270" s="2"/>
      <c r="D2270" s="2"/>
      <c r="E2270" s="2"/>
      <c r="F2270" s="2"/>
    </row>
    <row r="2271" spans="1:6" ht="15.75" customHeight="1">
      <c r="A2271" s="2"/>
      <c r="B2271" s="2"/>
      <c r="C2271" s="2"/>
      <c r="D2271" s="2"/>
      <c r="E2271" s="2"/>
      <c r="F2271" s="2"/>
    </row>
    <row r="2272" spans="1:6" ht="15.75" customHeight="1">
      <c r="A2272" s="2"/>
      <c r="B2272" s="2"/>
      <c r="C2272" s="2"/>
      <c r="D2272" s="2"/>
      <c r="E2272" s="2"/>
      <c r="F2272" s="2"/>
    </row>
    <row r="2273" spans="1:6" ht="15.75" customHeight="1">
      <c r="A2273" s="2"/>
      <c r="B2273" s="2"/>
      <c r="C2273" s="2"/>
      <c r="D2273" s="2"/>
      <c r="E2273" s="2"/>
      <c r="F2273" s="2"/>
    </row>
    <row r="2274" spans="1:6" ht="15.75" customHeight="1">
      <c r="A2274" s="2"/>
      <c r="B2274" s="2"/>
      <c r="C2274" s="2"/>
      <c r="D2274" s="2"/>
      <c r="E2274" s="2"/>
      <c r="F2274" s="2"/>
    </row>
    <row r="2275" spans="1:6" ht="15.75" customHeight="1">
      <c r="A2275" s="2"/>
      <c r="B2275" s="2"/>
      <c r="C2275" s="2"/>
      <c r="D2275" s="2"/>
      <c r="E2275" s="2"/>
      <c r="F2275" s="2"/>
    </row>
    <row r="2276" spans="1:6" ht="15.75" customHeight="1">
      <c r="A2276" s="2"/>
      <c r="B2276" s="2"/>
      <c r="C2276" s="2"/>
      <c r="D2276" s="2"/>
      <c r="E2276" s="2"/>
      <c r="F2276" s="2"/>
    </row>
    <row r="2277" spans="1:6" ht="15.75" customHeight="1">
      <c r="A2277" s="2"/>
      <c r="B2277" s="2"/>
      <c r="C2277" s="2"/>
      <c r="D2277" s="2"/>
      <c r="E2277" s="2"/>
      <c r="F2277" s="2"/>
    </row>
    <row r="2278" spans="1:6" ht="15.75" customHeight="1">
      <c r="A2278" s="2"/>
      <c r="B2278" s="2"/>
      <c r="C2278" s="2"/>
      <c r="D2278" s="2"/>
      <c r="E2278" s="2"/>
      <c r="F2278" s="2"/>
    </row>
    <row r="2279" spans="1:6" ht="15.75" customHeight="1">
      <c r="A2279" s="2"/>
      <c r="B2279" s="2"/>
      <c r="C2279" s="2"/>
      <c r="D2279" s="2"/>
      <c r="E2279" s="2"/>
      <c r="F2279" s="2"/>
    </row>
    <row r="2280" spans="1:6" ht="15.75" customHeight="1">
      <c r="A2280" s="2"/>
      <c r="B2280" s="2"/>
      <c r="C2280" s="2"/>
      <c r="D2280" s="2"/>
      <c r="E2280" s="2"/>
      <c r="F2280" s="2"/>
    </row>
    <row r="2281" spans="1:6" ht="15.75" customHeight="1">
      <c r="A2281" s="2"/>
      <c r="B2281" s="2"/>
      <c r="C2281" s="2"/>
      <c r="D2281" s="2"/>
      <c r="E2281" s="2"/>
      <c r="F2281" s="2"/>
    </row>
    <row r="2282" spans="1:6" ht="15.75" customHeight="1">
      <c r="A2282" s="2"/>
      <c r="B2282" s="2"/>
      <c r="C2282" s="2"/>
      <c r="D2282" s="2"/>
      <c r="E2282" s="2"/>
      <c r="F2282" s="2"/>
    </row>
    <row r="2283" spans="1:6" ht="15.75" customHeight="1">
      <c r="A2283" s="2"/>
      <c r="B2283" s="2"/>
      <c r="C2283" s="2"/>
      <c r="D2283" s="2"/>
      <c r="E2283" s="2"/>
      <c r="F2283" s="2"/>
    </row>
    <row r="2284" spans="1:6" ht="15.75" customHeight="1">
      <c r="A2284" s="2"/>
      <c r="B2284" s="2"/>
      <c r="C2284" s="2"/>
      <c r="D2284" s="2"/>
      <c r="E2284" s="2"/>
      <c r="F2284" s="2"/>
    </row>
    <row r="2285" spans="1:6" ht="15.75" customHeight="1">
      <c r="A2285" s="2"/>
      <c r="B2285" s="2"/>
      <c r="C2285" s="2"/>
      <c r="D2285" s="2"/>
      <c r="E2285" s="2"/>
      <c r="F2285" s="2"/>
    </row>
    <row r="2286" spans="1:6" ht="15.75" customHeight="1">
      <c r="A2286" s="2"/>
      <c r="B2286" s="2"/>
      <c r="C2286" s="2"/>
      <c r="D2286" s="2"/>
      <c r="E2286" s="2"/>
      <c r="F2286" s="2"/>
    </row>
    <row r="2287" spans="1:6" ht="15.75" customHeight="1">
      <c r="A2287" s="2"/>
      <c r="B2287" s="2"/>
      <c r="C2287" s="2"/>
      <c r="D2287" s="2"/>
      <c r="E2287" s="2"/>
      <c r="F2287" s="2"/>
    </row>
    <row r="2288" spans="1:6" ht="15.75" customHeight="1">
      <c r="A2288" s="2"/>
      <c r="B2288" s="2"/>
      <c r="C2288" s="2"/>
      <c r="D2288" s="2"/>
      <c r="E2288" s="2"/>
      <c r="F2288" s="2"/>
    </row>
    <row r="2289" spans="1:6" ht="15.75" customHeight="1">
      <c r="A2289" s="2"/>
      <c r="B2289" s="2"/>
      <c r="C2289" s="2"/>
      <c r="D2289" s="2"/>
      <c r="E2289" s="2"/>
      <c r="F2289" s="2"/>
    </row>
    <row r="2290" spans="1:6" ht="15.75" customHeight="1">
      <c r="A2290" s="2"/>
      <c r="B2290" s="2"/>
      <c r="C2290" s="2"/>
      <c r="D2290" s="2"/>
      <c r="E2290" s="2"/>
      <c r="F2290" s="2"/>
    </row>
    <row r="2291" spans="1:6" ht="15.75" customHeight="1">
      <c r="A2291" s="2"/>
      <c r="B2291" s="2"/>
      <c r="C2291" s="2"/>
      <c r="D2291" s="2"/>
      <c r="E2291" s="2"/>
      <c r="F2291" s="2"/>
    </row>
    <row r="2292" spans="1:6" ht="15.75" customHeight="1">
      <c r="A2292" s="2"/>
      <c r="B2292" s="2"/>
      <c r="C2292" s="2"/>
      <c r="D2292" s="2"/>
      <c r="E2292" s="2"/>
      <c r="F2292" s="2"/>
    </row>
    <row r="2293" spans="1:6" ht="15.75" customHeight="1">
      <c r="A2293" s="2"/>
      <c r="B2293" s="2"/>
      <c r="C2293" s="2"/>
      <c r="D2293" s="2"/>
      <c r="E2293" s="2"/>
      <c r="F2293" s="2"/>
    </row>
    <row r="2294" spans="1:6" ht="15.75" customHeight="1">
      <c r="A2294" s="2"/>
      <c r="B2294" s="2"/>
      <c r="C2294" s="2"/>
      <c r="D2294" s="2"/>
      <c r="E2294" s="2"/>
      <c r="F2294" s="2"/>
    </row>
    <row r="2295" spans="1:6" ht="15.75" customHeight="1">
      <c r="A2295" s="2"/>
      <c r="B2295" s="2"/>
      <c r="C2295" s="2"/>
      <c r="D2295" s="2"/>
      <c r="E2295" s="2"/>
      <c r="F2295" s="2"/>
    </row>
    <row r="2296" spans="1:6" ht="15.75" customHeight="1">
      <c r="A2296" s="2"/>
      <c r="B2296" s="2"/>
      <c r="C2296" s="2"/>
      <c r="D2296" s="2"/>
      <c r="E2296" s="2"/>
      <c r="F2296" s="2"/>
    </row>
    <row r="2297" spans="1:6" ht="15.75" customHeight="1">
      <c r="A2297" s="2"/>
      <c r="B2297" s="2"/>
      <c r="C2297" s="2"/>
      <c r="D2297" s="2"/>
      <c r="E2297" s="2"/>
      <c r="F2297" s="2"/>
    </row>
    <row r="2298" spans="1:6" ht="15.75" customHeight="1">
      <c r="A2298" s="2"/>
      <c r="B2298" s="2"/>
      <c r="C2298" s="2"/>
      <c r="D2298" s="2"/>
      <c r="E2298" s="2"/>
      <c r="F2298" s="2"/>
    </row>
    <row r="2299" spans="1:6" ht="15.75" customHeight="1">
      <c r="A2299" s="2"/>
      <c r="B2299" s="2"/>
      <c r="C2299" s="2"/>
      <c r="D2299" s="2"/>
      <c r="E2299" s="2"/>
      <c r="F2299" s="2"/>
    </row>
    <row r="2300" spans="1:6" ht="15.75" customHeight="1">
      <c r="A2300" s="2"/>
      <c r="B2300" s="2"/>
      <c r="C2300" s="2"/>
      <c r="D2300" s="2"/>
      <c r="E2300" s="2"/>
      <c r="F2300" s="2"/>
    </row>
    <row r="2301" spans="1:6" ht="15.75" customHeight="1">
      <c r="A2301" s="2"/>
      <c r="B2301" s="2"/>
      <c r="C2301" s="2"/>
      <c r="D2301" s="2"/>
      <c r="E2301" s="2"/>
      <c r="F2301" s="2"/>
    </row>
    <row r="2302" spans="1:6" ht="15.75" customHeight="1">
      <c r="A2302" s="2"/>
      <c r="B2302" s="2"/>
      <c r="C2302" s="2"/>
      <c r="D2302" s="2"/>
      <c r="E2302" s="2"/>
      <c r="F2302" s="2"/>
    </row>
    <row r="2303" spans="1:6" ht="15.75" customHeight="1">
      <c r="A2303" s="2"/>
      <c r="B2303" s="2"/>
      <c r="C2303" s="2"/>
      <c r="D2303" s="2"/>
      <c r="E2303" s="2"/>
      <c r="F2303" s="2"/>
    </row>
    <row r="2304" spans="1:6" ht="15.75" customHeight="1">
      <c r="A2304" s="2"/>
      <c r="B2304" s="2"/>
      <c r="C2304" s="2"/>
      <c r="D2304" s="2"/>
      <c r="E2304" s="2"/>
      <c r="F2304" s="2"/>
    </row>
    <row r="2305" spans="1:6" ht="15.75" customHeight="1">
      <c r="A2305" s="2"/>
      <c r="B2305" s="2"/>
      <c r="C2305" s="2"/>
      <c r="D2305" s="2"/>
      <c r="E2305" s="2"/>
      <c r="F2305" s="2"/>
    </row>
    <row r="2306" spans="1:6" ht="15.75" customHeight="1">
      <c r="A2306" s="2"/>
      <c r="B2306" s="2"/>
      <c r="C2306" s="2"/>
      <c r="D2306" s="2"/>
      <c r="E2306" s="2"/>
      <c r="F2306" s="2"/>
    </row>
    <row r="2307" spans="1:6" ht="15.75" customHeight="1">
      <c r="A2307" s="2"/>
      <c r="B2307" s="2"/>
      <c r="C2307" s="2"/>
      <c r="D2307" s="2"/>
      <c r="E2307" s="2"/>
      <c r="F2307" s="2"/>
    </row>
    <row r="2308" spans="1:6" ht="15.75" customHeight="1">
      <c r="A2308" s="2"/>
      <c r="B2308" s="2"/>
      <c r="C2308" s="2"/>
      <c r="D2308" s="2"/>
      <c r="E2308" s="2"/>
      <c r="F2308" s="2"/>
    </row>
    <row r="2309" spans="1:6" ht="15.75" customHeight="1">
      <c r="A2309" s="2"/>
      <c r="B2309" s="2"/>
      <c r="C2309" s="2"/>
      <c r="D2309" s="2"/>
      <c r="E2309" s="2"/>
      <c r="F2309" s="2"/>
    </row>
    <row r="2310" spans="1:6" ht="15.75" customHeight="1">
      <c r="A2310" s="2"/>
      <c r="B2310" s="2"/>
      <c r="C2310" s="2"/>
      <c r="D2310" s="2"/>
      <c r="E2310" s="2"/>
      <c r="F2310" s="2"/>
    </row>
    <row r="2311" spans="1:6" ht="15.75" customHeight="1">
      <c r="A2311" s="2"/>
      <c r="B2311" s="2"/>
      <c r="C2311" s="2"/>
      <c r="D2311" s="2"/>
      <c r="E2311" s="2"/>
      <c r="F2311" s="2"/>
    </row>
    <row r="2312" spans="1:6" ht="15.75" customHeight="1">
      <c r="A2312" s="2"/>
      <c r="B2312" s="2"/>
      <c r="C2312" s="2"/>
      <c r="D2312" s="2"/>
      <c r="E2312" s="2"/>
      <c r="F2312" s="2"/>
    </row>
    <row r="2313" spans="1:6" ht="15.75" customHeight="1">
      <c r="A2313" s="2"/>
      <c r="B2313" s="2"/>
      <c r="C2313" s="2"/>
      <c r="D2313" s="2"/>
      <c r="E2313" s="2"/>
      <c r="F2313" s="2"/>
    </row>
    <row r="2314" spans="1:6" ht="15.75" customHeight="1">
      <c r="A2314" s="2"/>
      <c r="B2314" s="2"/>
      <c r="C2314" s="2"/>
      <c r="D2314" s="2"/>
      <c r="E2314" s="2"/>
      <c r="F2314" s="2"/>
    </row>
    <row r="2315" spans="1:6" ht="15.75" customHeight="1">
      <c r="A2315" s="2"/>
      <c r="B2315" s="2"/>
      <c r="C2315" s="2"/>
      <c r="D2315" s="2"/>
      <c r="E2315" s="2"/>
      <c r="F2315" s="2"/>
    </row>
    <row r="2316" spans="1:6" ht="15.75" customHeight="1">
      <c r="A2316" s="2"/>
      <c r="B2316" s="2"/>
      <c r="C2316" s="2"/>
      <c r="D2316" s="2"/>
      <c r="E2316" s="2"/>
      <c r="F2316" s="2"/>
    </row>
    <row r="2317" spans="1:6" ht="15.75" customHeight="1">
      <c r="A2317" s="2"/>
      <c r="B2317" s="2"/>
      <c r="C2317" s="2"/>
      <c r="D2317" s="2"/>
      <c r="E2317" s="2"/>
      <c r="F2317" s="2"/>
    </row>
    <row r="2318" spans="1:6" ht="15.75" customHeight="1">
      <c r="A2318" s="2"/>
      <c r="B2318" s="2"/>
      <c r="C2318" s="2"/>
      <c r="D2318" s="2"/>
      <c r="E2318" s="2"/>
      <c r="F2318" s="2"/>
    </row>
    <row r="2319" spans="1:6" ht="15.75" customHeight="1">
      <c r="A2319" s="2"/>
      <c r="B2319" s="2"/>
      <c r="C2319" s="2"/>
      <c r="D2319" s="2"/>
      <c r="E2319" s="2"/>
      <c r="F2319" s="2"/>
    </row>
    <row r="2320" spans="1:6" ht="15.75" customHeight="1">
      <c r="A2320" s="2"/>
      <c r="B2320" s="2"/>
      <c r="C2320" s="2"/>
      <c r="D2320" s="2"/>
      <c r="E2320" s="2"/>
      <c r="F2320" s="2"/>
    </row>
    <row r="2321" spans="1:6" ht="15.75" customHeight="1">
      <c r="A2321" s="2"/>
      <c r="B2321" s="2"/>
      <c r="C2321" s="2"/>
      <c r="D2321" s="2"/>
      <c r="E2321" s="2"/>
      <c r="F2321" s="2"/>
    </row>
    <row r="2322" spans="1:6" ht="15.75" customHeight="1">
      <c r="A2322" s="2"/>
      <c r="B2322" s="2"/>
      <c r="C2322" s="2"/>
      <c r="D2322" s="2"/>
      <c r="E2322" s="2"/>
      <c r="F2322" s="2"/>
    </row>
    <row r="2323" spans="1:6" ht="15.75" customHeight="1">
      <c r="A2323" s="2"/>
      <c r="B2323" s="2"/>
      <c r="C2323" s="2"/>
      <c r="D2323" s="2"/>
      <c r="E2323" s="2"/>
      <c r="F2323" s="2"/>
    </row>
    <row r="2324" spans="1:6" ht="15.75" customHeight="1">
      <c r="A2324" s="2"/>
      <c r="B2324" s="2"/>
      <c r="C2324" s="2"/>
      <c r="D2324" s="2"/>
      <c r="E2324" s="2"/>
      <c r="F2324" s="2"/>
    </row>
    <row r="2325" spans="1:6" ht="15.75" customHeight="1">
      <c r="A2325" s="2"/>
      <c r="B2325" s="2"/>
      <c r="C2325" s="2"/>
      <c r="D2325" s="2"/>
      <c r="E2325" s="2"/>
      <c r="F2325" s="2"/>
    </row>
    <row r="2326" spans="1:6" ht="15.75" customHeight="1">
      <c r="A2326" s="2"/>
      <c r="B2326" s="2"/>
      <c r="C2326" s="2"/>
      <c r="D2326" s="2"/>
      <c r="E2326" s="2"/>
      <c r="F2326" s="2"/>
    </row>
    <row r="2327" spans="1:6" ht="15.75" customHeight="1">
      <c r="A2327" s="2"/>
      <c r="B2327" s="2"/>
      <c r="C2327" s="2"/>
      <c r="D2327" s="2"/>
      <c r="E2327" s="2"/>
      <c r="F2327" s="2"/>
    </row>
    <row r="2328" spans="1:6" ht="15.75" customHeight="1">
      <c r="A2328" s="2"/>
      <c r="B2328" s="2"/>
      <c r="C2328" s="2"/>
      <c r="D2328" s="2"/>
      <c r="E2328" s="2"/>
      <c r="F2328" s="2"/>
    </row>
    <row r="2329" spans="1:6" ht="15.75" customHeight="1">
      <c r="A2329" s="2"/>
      <c r="B2329" s="2"/>
      <c r="C2329" s="2"/>
      <c r="D2329" s="2"/>
      <c r="E2329" s="2"/>
      <c r="F2329" s="2"/>
    </row>
    <row r="2330" spans="1:6" ht="15.75" customHeight="1">
      <c r="A2330" s="2"/>
      <c r="B2330" s="2"/>
      <c r="C2330" s="2"/>
      <c r="D2330" s="2"/>
      <c r="E2330" s="2"/>
      <c r="F2330" s="2"/>
    </row>
    <row r="2331" spans="1:6" ht="15.75" customHeight="1">
      <c r="A2331" s="2"/>
      <c r="B2331" s="2"/>
      <c r="C2331" s="2"/>
      <c r="D2331" s="2"/>
      <c r="E2331" s="2"/>
      <c r="F2331" s="2"/>
    </row>
    <row r="2332" spans="1:6" ht="15.75" customHeight="1">
      <c r="A2332" s="2"/>
      <c r="B2332" s="2"/>
      <c r="C2332" s="2"/>
      <c r="D2332" s="2"/>
      <c r="E2332" s="2"/>
      <c r="F2332" s="2"/>
    </row>
    <row r="2333" spans="1:6" ht="15.75" customHeight="1">
      <c r="A2333" s="2"/>
      <c r="B2333" s="2"/>
      <c r="C2333" s="2"/>
      <c r="D2333" s="2"/>
      <c r="E2333" s="2"/>
      <c r="F2333" s="2"/>
    </row>
    <row r="2334" spans="1:6" ht="15.75" customHeight="1">
      <c r="A2334" s="2"/>
      <c r="B2334" s="2"/>
      <c r="C2334" s="2"/>
      <c r="D2334" s="2"/>
      <c r="E2334" s="2"/>
      <c r="F2334" s="2"/>
    </row>
    <row r="2335" spans="1:6" ht="15.75" customHeight="1">
      <c r="A2335" s="2"/>
      <c r="B2335" s="2"/>
      <c r="C2335" s="2"/>
      <c r="D2335" s="2"/>
      <c r="E2335" s="2"/>
      <c r="F2335" s="2"/>
    </row>
    <row r="2336" spans="1:6" ht="15.75" customHeight="1">
      <c r="A2336" s="2"/>
      <c r="B2336" s="2"/>
      <c r="C2336" s="2"/>
      <c r="D2336" s="2"/>
      <c r="E2336" s="2"/>
      <c r="F2336" s="2"/>
    </row>
    <row r="2337" spans="1:6" ht="15.75" customHeight="1">
      <c r="A2337" s="2"/>
      <c r="B2337" s="2"/>
      <c r="C2337" s="2"/>
      <c r="D2337" s="2"/>
      <c r="E2337" s="2"/>
      <c r="F2337" s="2"/>
    </row>
    <row r="2338" spans="1:6" ht="15.75" customHeight="1">
      <c r="A2338" s="2"/>
      <c r="B2338" s="2"/>
      <c r="C2338" s="2"/>
      <c r="D2338" s="2"/>
      <c r="E2338" s="2"/>
      <c r="F2338" s="2"/>
    </row>
    <row r="2339" spans="1:6" ht="15.75" customHeight="1">
      <c r="A2339" s="2"/>
      <c r="B2339" s="2"/>
      <c r="C2339" s="2"/>
      <c r="D2339" s="2"/>
      <c r="E2339" s="2"/>
      <c r="F2339" s="2"/>
    </row>
    <row r="2340" spans="1:6" ht="15.75" customHeight="1">
      <c r="A2340" s="2"/>
      <c r="B2340" s="2"/>
      <c r="C2340" s="2"/>
      <c r="D2340" s="2"/>
      <c r="E2340" s="2"/>
      <c r="F2340" s="2"/>
    </row>
    <row r="2341" spans="1:6" ht="15.75" customHeight="1">
      <c r="A2341" s="2"/>
      <c r="B2341" s="2"/>
      <c r="C2341" s="2"/>
      <c r="D2341" s="2"/>
      <c r="E2341" s="2"/>
      <c r="F2341" s="2"/>
    </row>
    <row r="2342" spans="1:6" ht="15.75" customHeight="1">
      <c r="A2342" s="2"/>
      <c r="B2342" s="2"/>
      <c r="C2342" s="2"/>
      <c r="D2342" s="2"/>
      <c r="E2342" s="2"/>
      <c r="F2342" s="2"/>
    </row>
    <row r="2343" spans="1:6" ht="15.75" customHeight="1">
      <c r="A2343" s="2"/>
      <c r="B2343" s="2"/>
      <c r="C2343" s="2"/>
      <c r="D2343" s="2"/>
      <c r="E2343" s="2"/>
      <c r="F2343" s="2"/>
    </row>
    <row r="2344" spans="1:6" ht="15.75" customHeight="1">
      <c r="A2344" s="2"/>
      <c r="B2344" s="2"/>
      <c r="C2344" s="2"/>
      <c r="D2344" s="2"/>
      <c r="E2344" s="2"/>
      <c r="F2344" s="2"/>
    </row>
    <row r="2345" spans="1:6" ht="15.75" customHeight="1">
      <c r="A2345" s="2"/>
      <c r="B2345" s="2"/>
      <c r="C2345" s="2"/>
      <c r="D2345" s="2"/>
      <c r="E2345" s="2"/>
      <c r="F2345" s="2"/>
    </row>
    <row r="2346" spans="1:6" ht="15.75" customHeight="1">
      <c r="A2346" s="2"/>
      <c r="B2346" s="2"/>
      <c r="C2346" s="2"/>
      <c r="D2346" s="2"/>
      <c r="E2346" s="2"/>
      <c r="F2346" s="2"/>
    </row>
    <row r="2347" spans="1:6" ht="15.75" customHeight="1">
      <c r="A2347" s="2"/>
      <c r="B2347" s="2"/>
      <c r="C2347" s="2"/>
      <c r="D2347" s="2"/>
      <c r="E2347" s="2"/>
      <c r="F2347" s="2"/>
    </row>
    <row r="2348" spans="1:6" ht="15.75" customHeight="1">
      <c r="A2348" s="2"/>
      <c r="B2348" s="2"/>
      <c r="C2348" s="2"/>
      <c r="D2348" s="2"/>
      <c r="E2348" s="2"/>
      <c r="F2348" s="2"/>
    </row>
    <row r="2349" spans="1:6" ht="15.75" customHeight="1">
      <c r="A2349" s="2"/>
      <c r="B2349" s="2"/>
      <c r="C2349" s="2"/>
      <c r="D2349" s="2"/>
      <c r="E2349" s="2"/>
      <c r="F2349" s="2"/>
    </row>
    <row r="2350" spans="1:6" ht="15.75" customHeight="1">
      <c r="A2350" s="2"/>
      <c r="B2350" s="2"/>
      <c r="C2350" s="2"/>
      <c r="D2350" s="2"/>
      <c r="E2350" s="2"/>
      <c r="F2350" s="2"/>
    </row>
    <row r="2351" spans="1:6" ht="15.75" customHeight="1">
      <c r="A2351" s="2"/>
      <c r="B2351" s="2"/>
      <c r="C2351" s="2"/>
      <c r="D2351" s="2"/>
      <c r="E2351" s="2"/>
      <c r="F2351" s="2"/>
    </row>
    <row r="2352" spans="1:6" ht="15.75" customHeight="1">
      <c r="A2352" s="2"/>
      <c r="B2352" s="2"/>
      <c r="C2352" s="2"/>
      <c r="D2352" s="2"/>
      <c r="E2352" s="2"/>
      <c r="F2352" s="2"/>
    </row>
    <row r="2353" spans="1:6" ht="15.75" customHeight="1">
      <c r="A2353" s="2"/>
      <c r="B2353" s="2"/>
      <c r="C2353" s="2"/>
      <c r="D2353" s="2"/>
      <c r="E2353" s="2"/>
      <c r="F2353" s="2"/>
    </row>
    <row r="2354" spans="1:6" ht="15.75" customHeight="1">
      <c r="A2354" s="2"/>
      <c r="B2354" s="2"/>
      <c r="C2354" s="2"/>
      <c r="D2354" s="2"/>
      <c r="E2354" s="2"/>
      <c r="F2354" s="2"/>
    </row>
    <row r="2355" spans="1:6" ht="15.75" customHeight="1">
      <c r="A2355" s="2"/>
      <c r="B2355" s="2"/>
      <c r="C2355" s="2"/>
      <c r="D2355" s="2"/>
      <c r="E2355" s="2"/>
      <c r="F2355" s="2"/>
    </row>
    <row r="2356" spans="1:6" ht="15.75" customHeight="1">
      <c r="A2356" s="2"/>
      <c r="B2356" s="2"/>
      <c r="C2356" s="2"/>
      <c r="D2356" s="2"/>
      <c r="E2356" s="2"/>
      <c r="F2356" s="2"/>
    </row>
    <row r="2357" spans="1:6" ht="15.75" customHeight="1">
      <c r="A2357" s="2"/>
      <c r="B2357" s="2"/>
      <c r="C2357" s="2"/>
      <c r="D2357" s="2"/>
      <c r="E2357" s="2"/>
      <c r="F2357" s="2"/>
    </row>
    <row r="2358" spans="1:6" ht="15.75" customHeight="1">
      <c r="A2358" s="2"/>
      <c r="B2358" s="2"/>
      <c r="C2358" s="2"/>
      <c r="D2358" s="2"/>
      <c r="E2358" s="2"/>
      <c r="F2358" s="2"/>
    </row>
    <row r="2359" spans="1:6" ht="15.75" customHeight="1">
      <c r="A2359" s="2"/>
      <c r="B2359" s="2"/>
      <c r="C2359" s="2"/>
      <c r="D2359" s="2"/>
      <c r="E2359" s="2"/>
      <c r="F2359" s="2"/>
    </row>
    <row r="2360" spans="1:6" ht="15.75" customHeight="1">
      <c r="A2360" s="2"/>
      <c r="B2360" s="2"/>
      <c r="C2360" s="2"/>
      <c r="D2360" s="2"/>
      <c r="E2360" s="2"/>
      <c r="F2360" s="2"/>
    </row>
    <row r="2361" spans="1:6" ht="15.75" customHeight="1">
      <c r="A2361" s="2"/>
      <c r="B2361" s="2"/>
      <c r="C2361" s="2"/>
      <c r="D2361" s="2"/>
      <c r="E2361" s="2"/>
      <c r="F2361" s="2"/>
    </row>
    <row r="2362" spans="1:6" ht="15.75" customHeight="1">
      <c r="A2362" s="2"/>
      <c r="B2362" s="2"/>
      <c r="C2362" s="2"/>
      <c r="D2362" s="2"/>
      <c r="E2362" s="2"/>
      <c r="F2362" s="2"/>
    </row>
    <row r="2363" spans="1:6" ht="15.75" customHeight="1">
      <c r="A2363" s="2"/>
      <c r="B2363" s="2"/>
      <c r="C2363" s="2"/>
      <c r="D2363" s="2"/>
      <c r="E2363" s="2"/>
      <c r="F2363" s="2"/>
    </row>
    <row r="2364" spans="1:6" ht="15.75" customHeight="1">
      <c r="A2364" s="2"/>
      <c r="B2364" s="2"/>
      <c r="C2364" s="2"/>
      <c r="D2364" s="2"/>
      <c r="E2364" s="2"/>
      <c r="F2364" s="2"/>
    </row>
    <row r="2365" spans="1:6" ht="15.75" customHeight="1">
      <c r="A2365" s="2"/>
      <c r="B2365" s="2"/>
      <c r="C2365" s="2"/>
      <c r="D2365" s="2"/>
      <c r="E2365" s="2"/>
      <c r="F2365" s="2"/>
    </row>
    <row r="2366" spans="1:6" ht="15.75" customHeight="1">
      <c r="A2366" s="2"/>
      <c r="B2366" s="2"/>
      <c r="C2366" s="2"/>
      <c r="D2366" s="2"/>
      <c r="E2366" s="2"/>
      <c r="F2366" s="2"/>
    </row>
    <row r="2367" spans="1:6" ht="15.75" customHeight="1">
      <c r="A2367" s="2"/>
      <c r="B2367" s="2"/>
      <c r="C2367" s="2"/>
      <c r="D2367" s="2"/>
      <c r="E2367" s="2"/>
      <c r="F2367" s="2"/>
    </row>
    <row r="2368" spans="1:6" ht="15.75" customHeight="1">
      <c r="A2368" s="2"/>
      <c r="B2368" s="2"/>
      <c r="C2368" s="2"/>
      <c r="D2368" s="2"/>
      <c r="E2368" s="2"/>
      <c r="F2368" s="2"/>
    </row>
    <row r="2369" spans="1:6" ht="15.75" customHeight="1">
      <c r="A2369" s="2"/>
      <c r="B2369" s="2"/>
      <c r="C2369" s="2"/>
      <c r="D2369" s="2"/>
      <c r="E2369" s="2"/>
      <c r="F2369" s="2"/>
    </row>
    <row r="2370" spans="1:6" ht="15.75" customHeight="1">
      <c r="A2370" s="2"/>
      <c r="B2370" s="2"/>
      <c r="C2370" s="2"/>
      <c r="D2370" s="2"/>
      <c r="E2370" s="2"/>
      <c r="F2370" s="2"/>
    </row>
    <row r="2371" spans="1:6" ht="15.75" customHeight="1">
      <c r="A2371" s="2"/>
      <c r="B2371" s="2"/>
      <c r="C2371" s="2"/>
      <c r="D2371" s="2"/>
      <c r="E2371" s="2"/>
      <c r="F2371" s="2"/>
    </row>
    <row r="2372" spans="1:6" ht="15.75" customHeight="1">
      <c r="A2372" s="2"/>
      <c r="B2372" s="2"/>
      <c r="C2372" s="2"/>
      <c r="D2372" s="2"/>
      <c r="E2372" s="2"/>
      <c r="F2372" s="2"/>
    </row>
    <row r="2373" spans="1:6" ht="15.75" customHeight="1">
      <c r="A2373" s="2"/>
      <c r="B2373" s="2"/>
      <c r="C2373" s="2"/>
      <c r="D2373" s="2"/>
      <c r="E2373" s="2"/>
      <c r="F2373" s="2"/>
    </row>
    <row r="2374" spans="1:6" ht="15.75" customHeight="1">
      <c r="A2374" s="2"/>
      <c r="B2374" s="2"/>
      <c r="C2374" s="2"/>
      <c r="D2374" s="2"/>
      <c r="E2374" s="2"/>
      <c r="F2374" s="2"/>
    </row>
    <row r="2375" spans="1:6" ht="15.75" customHeight="1">
      <c r="A2375" s="2"/>
      <c r="B2375" s="2"/>
      <c r="C2375" s="2"/>
      <c r="D2375" s="2"/>
      <c r="E2375" s="2"/>
      <c r="F2375" s="2"/>
    </row>
    <row r="2376" spans="1:6" ht="15.75" customHeight="1">
      <c r="A2376" s="2"/>
      <c r="B2376" s="2"/>
      <c r="C2376" s="2"/>
      <c r="D2376" s="2"/>
      <c r="E2376" s="2"/>
      <c r="F2376" s="2"/>
    </row>
    <row r="2377" spans="1:6" ht="15.75" customHeight="1">
      <c r="A2377" s="2"/>
      <c r="B2377" s="2"/>
      <c r="C2377" s="2"/>
      <c r="D2377" s="2"/>
      <c r="E2377" s="2"/>
      <c r="F2377" s="2"/>
    </row>
    <row r="2378" spans="1:6" ht="15.75" customHeight="1">
      <c r="A2378" s="2"/>
      <c r="B2378" s="2"/>
      <c r="C2378" s="2"/>
      <c r="D2378" s="2"/>
      <c r="E2378" s="2"/>
      <c r="F2378" s="2"/>
    </row>
    <row r="2379" spans="1:6" ht="15.75" customHeight="1">
      <c r="A2379" s="2"/>
      <c r="B2379" s="2"/>
      <c r="C2379" s="2"/>
      <c r="D2379" s="2"/>
      <c r="E2379" s="2"/>
      <c r="F2379" s="2"/>
    </row>
    <row r="2380" spans="1:6" ht="15.75" customHeight="1">
      <c r="A2380" s="2"/>
      <c r="B2380" s="2"/>
      <c r="C2380" s="2"/>
      <c r="D2380" s="2"/>
      <c r="E2380" s="2"/>
      <c r="F2380" s="2"/>
    </row>
    <row r="2381" spans="1:6" ht="15.75" customHeight="1">
      <c r="A2381" s="2"/>
      <c r="B2381" s="2"/>
      <c r="C2381" s="2"/>
      <c r="D2381" s="2"/>
      <c r="E2381" s="2"/>
      <c r="F2381" s="2"/>
    </row>
    <row r="2382" spans="1:6" ht="15.75" customHeight="1">
      <c r="A2382" s="2"/>
      <c r="B2382" s="2"/>
      <c r="C2382" s="2"/>
      <c r="D2382" s="2"/>
      <c r="E2382" s="2"/>
      <c r="F2382" s="2"/>
    </row>
    <row r="2383" spans="1:6" ht="15.75" customHeight="1">
      <c r="A2383" s="2"/>
      <c r="B2383" s="2"/>
      <c r="C2383" s="2"/>
      <c r="D2383" s="2"/>
      <c r="E2383" s="2"/>
      <c r="F2383" s="2"/>
    </row>
    <row r="2384" spans="1:6" ht="15.75" customHeight="1">
      <c r="A2384" s="2"/>
      <c r="B2384" s="2"/>
      <c r="C2384" s="2"/>
      <c r="D2384" s="2"/>
      <c r="E2384" s="2"/>
      <c r="F2384" s="2"/>
    </row>
    <row r="2385" spans="1:6" ht="15.75" customHeight="1">
      <c r="A2385" s="2"/>
      <c r="B2385" s="2"/>
      <c r="C2385" s="2"/>
      <c r="D2385" s="2"/>
      <c r="E2385" s="2"/>
      <c r="F2385" s="2"/>
    </row>
    <row r="2386" spans="1:6" ht="15.75" customHeight="1">
      <c r="A2386" s="2"/>
      <c r="B2386" s="2"/>
      <c r="C2386" s="2"/>
      <c r="D2386" s="2"/>
      <c r="E2386" s="2"/>
      <c r="F2386" s="2"/>
    </row>
    <row r="2387" spans="1:6" ht="15.75" customHeight="1">
      <c r="A2387" s="2"/>
      <c r="B2387" s="2"/>
      <c r="C2387" s="2"/>
      <c r="D2387" s="2"/>
      <c r="E2387" s="2"/>
      <c r="F2387" s="2"/>
    </row>
    <row r="2388" spans="1:6" ht="15.75" customHeight="1">
      <c r="A2388" s="2"/>
      <c r="B2388" s="2"/>
      <c r="C2388" s="2"/>
      <c r="D2388" s="2"/>
      <c r="E2388" s="2"/>
      <c r="F2388" s="2"/>
    </row>
    <row r="2389" spans="1:6" ht="15.75" customHeight="1">
      <c r="A2389" s="2"/>
      <c r="B2389" s="2"/>
      <c r="C2389" s="2"/>
      <c r="D2389" s="2"/>
      <c r="E2389" s="2"/>
      <c r="F2389" s="2"/>
    </row>
    <row r="2390" spans="1:6" ht="15.75" customHeight="1">
      <c r="A2390" s="2"/>
      <c r="B2390" s="2"/>
      <c r="C2390" s="2"/>
      <c r="D2390" s="2"/>
      <c r="E2390" s="2"/>
      <c r="F2390" s="2"/>
    </row>
    <row r="2391" spans="1:6" ht="15.75" customHeight="1">
      <c r="A2391" s="2"/>
      <c r="B2391" s="2"/>
      <c r="C2391" s="2"/>
      <c r="D2391" s="2"/>
      <c r="E2391" s="2"/>
      <c r="F2391" s="2"/>
    </row>
    <row r="2392" spans="1:6" ht="15.75" customHeight="1">
      <c r="A2392" s="2"/>
      <c r="B2392" s="2"/>
      <c r="C2392" s="2"/>
      <c r="D2392" s="2"/>
      <c r="E2392" s="2"/>
      <c r="F2392" s="2"/>
    </row>
    <row r="2393" spans="1:6" ht="15.75" customHeight="1">
      <c r="A2393" s="2"/>
      <c r="B2393" s="2"/>
      <c r="C2393" s="2"/>
      <c r="D2393" s="2"/>
      <c r="E2393" s="2"/>
      <c r="F2393" s="2"/>
    </row>
    <row r="2394" spans="1:6" ht="15.75" customHeight="1">
      <c r="A2394" s="2"/>
      <c r="B2394" s="2"/>
      <c r="C2394" s="2"/>
      <c r="D2394" s="2"/>
      <c r="E2394" s="2"/>
      <c r="F2394" s="2"/>
    </row>
    <row r="2395" spans="1:6" ht="15.75" customHeight="1">
      <c r="A2395" s="2"/>
      <c r="B2395" s="2"/>
      <c r="C2395" s="2"/>
      <c r="D2395" s="2"/>
      <c r="E2395" s="2"/>
      <c r="F2395" s="2"/>
    </row>
    <row r="2396" spans="1:6" ht="15.75" customHeight="1">
      <c r="A2396" s="2"/>
      <c r="B2396" s="2"/>
      <c r="C2396" s="2"/>
      <c r="D2396" s="2"/>
      <c r="E2396" s="2"/>
      <c r="F2396" s="2"/>
    </row>
    <row r="2397" spans="1:6" ht="15.75" customHeight="1">
      <c r="A2397" s="2"/>
      <c r="B2397" s="2"/>
      <c r="C2397" s="2"/>
      <c r="D2397" s="2"/>
      <c r="E2397" s="2"/>
      <c r="F2397" s="2"/>
    </row>
    <row r="2398" spans="1:6" ht="15.75" customHeight="1">
      <c r="A2398" s="2"/>
      <c r="B2398" s="2"/>
      <c r="C2398" s="2"/>
      <c r="D2398" s="2"/>
      <c r="E2398" s="2"/>
      <c r="F2398" s="2"/>
    </row>
    <row r="2399" spans="1:6" ht="15.75" customHeight="1">
      <c r="A2399" s="2"/>
      <c r="B2399" s="2"/>
      <c r="C2399" s="2"/>
      <c r="D2399" s="2"/>
      <c r="E2399" s="2"/>
      <c r="F2399" s="2"/>
    </row>
    <row r="2400" spans="1:6" ht="15.75" customHeight="1">
      <c r="A2400" s="2"/>
      <c r="B2400" s="2"/>
      <c r="C2400" s="2"/>
      <c r="D2400" s="2"/>
      <c r="E2400" s="2"/>
      <c r="F2400" s="2"/>
    </row>
    <row r="2401" spans="1:6" ht="15.75" customHeight="1">
      <c r="A2401" s="2"/>
      <c r="B2401" s="2"/>
      <c r="C2401" s="2"/>
      <c r="D2401" s="2"/>
      <c r="E2401" s="2"/>
      <c r="F2401" s="2"/>
    </row>
    <row r="2402" spans="1:6" ht="15.75" customHeight="1">
      <c r="A2402" s="2"/>
      <c r="B2402" s="2"/>
      <c r="C2402" s="2"/>
      <c r="D2402" s="2"/>
      <c r="E2402" s="2"/>
      <c r="F2402" s="2"/>
    </row>
    <row r="2403" spans="1:6" ht="15.75" customHeight="1">
      <c r="A2403" s="2"/>
      <c r="B2403" s="2"/>
      <c r="C2403" s="2"/>
      <c r="D2403" s="2"/>
      <c r="E2403" s="2"/>
      <c r="F2403" s="2"/>
    </row>
    <row r="2404" spans="1:6" ht="15.75" customHeight="1">
      <c r="A2404" s="2"/>
      <c r="B2404" s="2"/>
      <c r="C2404" s="2"/>
      <c r="D2404" s="2"/>
      <c r="E2404" s="2"/>
      <c r="F2404" s="2"/>
    </row>
    <row r="2405" spans="1:6" ht="15.75" customHeight="1">
      <c r="A2405" s="2"/>
      <c r="B2405" s="2"/>
      <c r="C2405" s="2"/>
      <c r="D2405" s="2"/>
      <c r="E2405" s="2"/>
      <c r="F2405" s="2"/>
    </row>
    <row r="2406" spans="1:6" ht="15.75" customHeight="1">
      <c r="A2406" s="2"/>
      <c r="B2406" s="2"/>
      <c r="C2406" s="2"/>
      <c r="D2406" s="2"/>
      <c r="E2406" s="2"/>
      <c r="F2406" s="2"/>
    </row>
    <row r="2407" spans="1:6" ht="15.75" customHeight="1">
      <c r="A2407" s="2"/>
      <c r="B2407" s="2"/>
      <c r="C2407" s="2"/>
      <c r="D2407" s="2"/>
      <c r="E2407" s="2"/>
      <c r="F2407" s="2"/>
    </row>
    <row r="2408" spans="1:6" ht="15.75" customHeight="1">
      <c r="A2408" s="2"/>
      <c r="B2408" s="2"/>
      <c r="C2408" s="2"/>
      <c r="D2408" s="2"/>
      <c r="E2408" s="2"/>
      <c r="F2408" s="2"/>
    </row>
    <row r="2409" spans="1:6" ht="15.75" customHeight="1">
      <c r="A2409" s="2"/>
      <c r="B2409" s="2"/>
      <c r="C2409" s="2"/>
      <c r="D2409" s="2"/>
      <c r="E2409" s="2"/>
      <c r="F2409" s="2"/>
    </row>
    <row r="2410" spans="1:6" ht="15.75" customHeight="1">
      <c r="A2410" s="2"/>
      <c r="B2410" s="2"/>
      <c r="C2410" s="2"/>
      <c r="D2410" s="2"/>
      <c r="E2410" s="2"/>
      <c r="F2410" s="2"/>
    </row>
    <row r="2411" spans="1:6" ht="15.75" customHeight="1">
      <c r="A2411" s="2"/>
      <c r="B2411" s="2"/>
      <c r="C2411" s="2"/>
      <c r="D2411" s="2"/>
      <c r="E2411" s="2"/>
      <c r="F2411" s="2"/>
    </row>
    <row r="2412" spans="1:6" ht="15.75" customHeight="1">
      <c r="A2412" s="2"/>
      <c r="B2412" s="2"/>
      <c r="C2412" s="2"/>
      <c r="D2412" s="2"/>
      <c r="E2412" s="2"/>
      <c r="F2412" s="2"/>
    </row>
    <row r="2413" spans="1:6" ht="15.75" customHeight="1">
      <c r="A2413" s="2"/>
      <c r="B2413" s="2"/>
      <c r="C2413" s="2"/>
      <c r="D2413" s="2"/>
      <c r="E2413" s="2"/>
      <c r="F2413" s="2"/>
    </row>
    <row r="2414" spans="1:6" ht="15.75" customHeight="1">
      <c r="A2414" s="2"/>
      <c r="B2414" s="2"/>
      <c r="C2414" s="2"/>
      <c r="D2414" s="2"/>
      <c r="E2414" s="2"/>
      <c r="F2414" s="2"/>
    </row>
    <row r="2415" spans="1:6" ht="15.75" customHeight="1">
      <c r="A2415" s="2"/>
      <c r="B2415" s="2"/>
      <c r="C2415" s="2"/>
      <c r="D2415" s="2"/>
      <c r="E2415" s="2"/>
      <c r="F2415" s="2"/>
    </row>
    <row r="2416" spans="1:6" ht="15.75" customHeight="1">
      <c r="A2416" s="2"/>
      <c r="B2416" s="2"/>
      <c r="C2416" s="2"/>
      <c r="D2416" s="2"/>
      <c r="E2416" s="2"/>
      <c r="F2416" s="2"/>
    </row>
    <row r="2417" spans="1:6" ht="15.75" customHeight="1">
      <c r="A2417" s="2"/>
      <c r="B2417" s="2"/>
      <c r="C2417" s="2"/>
      <c r="D2417" s="2"/>
      <c r="E2417" s="2"/>
      <c r="F2417" s="2"/>
    </row>
    <row r="2418" spans="1:6" ht="15.75" customHeight="1">
      <c r="A2418" s="2"/>
      <c r="B2418" s="2"/>
      <c r="C2418" s="2"/>
      <c r="D2418" s="2"/>
      <c r="E2418" s="2"/>
      <c r="F2418" s="2"/>
    </row>
    <row r="2419" spans="1:6" ht="15.75" customHeight="1">
      <c r="A2419" s="2"/>
      <c r="B2419" s="2"/>
      <c r="C2419" s="2"/>
      <c r="D2419" s="2"/>
      <c r="E2419" s="2"/>
      <c r="F2419" s="2"/>
    </row>
    <row r="2420" spans="1:6" ht="15.75" customHeight="1">
      <c r="A2420" s="2"/>
      <c r="B2420" s="2"/>
      <c r="C2420" s="2"/>
      <c r="D2420" s="2"/>
      <c r="E2420" s="2"/>
      <c r="F2420" s="2"/>
    </row>
    <row r="2421" spans="1:6" ht="15.75" customHeight="1">
      <c r="A2421" s="2"/>
      <c r="B2421" s="2"/>
      <c r="C2421" s="2"/>
      <c r="D2421" s="2"/>
      <c r="E2421" s="2"/>
      <c r="F2421" s="2"/>
    </row>
    <row r="2422" spans="1:6" ht="15.75" customHeight="1">
      <c r="A2422" s="2"/>
      <c r="B2422" s="2"/>
      <c r="C2422" s="2"/>
      <c r="D2422" s="2"/>
      <c r="E2422" s="2"/>
      <c r="F2422" s="2"/>
    </row>
    <row r="2423" spans="1:6" ht="15.75" customHeight="1">
      <c r="A2423" s="2"/>
      <c r="B2423" s="2"/>
      <c r="C2423" s="2"/>
      <c r="D2423" s="2"/>
      <c r="E2423" s="2"/>
      <c r="F2423" s="2"/>
    </row>
    <row r="2424" spans="1:6" ht="15.75" customHeight="1">
      <c r="A2424" s="2"/>
      <c r="B2424" s="2"/>
      <c r="C2424" s="2"/>
      <c r="D2424" s="2"/>
      <c r="E2424" s="2"/>
      <c r="F2424" s="2"/>
    </row>
    <row r="2425" spans="1:6" ht="15.75" customHeight="1">
      <c r="A2425" s="2"/>
      <c r="B2425" s="2"/>
      <c r="C2425" s="2"/>
      <c r="D2425" s="2"/>
      <c r="E2425" s="2"/>
      <c r="F2425" s="2"/>
    </row>
    <row r="2426" spans="1:6" ht="15.75" customHeight="1">
      <c r="A2426" s="2"/>
      <c r="B2426" s="2"/>
      <c r="C2426" s="2"/>
      <c r="D2426" s="2"/>
      <c r="E2426" s="2"/>
      <c r="F2426" s="2"/>
    </row>
    <row r="2427" spans="1:6" ht="15.75" customHeight="1">
      <c r="A2427" s="2"/>
      <c r="B2427" s="2"/>
      <c r="C2427" s="2"/>
      <c r="D2427" s="2"/>
      <c r="E2427" s="2"/>
      <c r="F2427" s="2"/>
    </row>
    <row r="2428" spans="1:6" ht="15.75" customHeight="1">
      <c r="A2428" s="2"/>
      <c r="B2428" s="2"/>
      <c r="C2428" s="2"/>
      <c r="D2428" s="2"/>
      <c r="E2428" s="2"/>
      <c r="F2428" s="2"/>
    </row>
    <row r="2429" spans="1:6" ht="15.75" customHeight="1">
      <c r="A2429" s="2"/>
      <c r="B2429" s="2"/>
      <c r="C2429" s="2"/>
      <c r="D2429" s="2"/>
      <c r="E2429" s="2"/>
      <c r="F2429" s="2"/>
    </row>
    <row r="2430" spans="1:6" ht="15.75" customHeight="1">
      <c r="A2430" s="2"/>
      <c r="B2430" s="2"/>
      <c r="C2430" s="2"/>
      <c r="D2430" s="2"/>
      <c r="E2430" s="2"/>
      <c r="F2430" s="2"/>
    </row>
    <row r="2431" spans="1:6" ht="15.75" customHeight="1">
      <c r="A2431" s="2"/>
      <c r="B2431" s="2"/>
      <c r="C2431" s="2"/>
      <c r="D2431" s="2"/>
      <c r="E2431" s="2"/>
      <c r="F2431" s="2"/>
    </row>
    <row r="2432" spans="1:6" ht="15.75" customHeight="1">
      <c r="A2432" s="2"/>
      <c r="B2432" s="2"/>
      <c r="C2432" s="2"/>
      <c r="D2432" s="2"/>
      <c r="E2432" s="2"/>
      <c r="F2432" s="2"/>
    </row>
    <row r="2433" spans="1:6" ht="15.75" customHeight="1">
      <c r="A2433" s="2"/>
      <c r="B2433" s="2"/>
      <c r="C2433" s="2"/>
      <c r="D2433" s="2"/>
      <c r="E2433" s="2"/>
      <c r="F2433" s="2"/>
    </row>
    <row r="2434" spans="1:6" ht="15.75" customHeight="1">
      <c r="A2434" s="2"/>
      <c r="B2434" s="2"/>
      <c r="C2434" s="2"/>
      <c r="D2434" s="2"/>
      <c r="E2434" s="2"/>
      <c r="F2434" s="2"/>
    </row>
    <row r="2435" spans="1:6" ht="15.75" customHeight="1">
      <c r="A2435" s="2"/>
      <c r="B2435" s="2"/>
      <c r="C2435" s="2"/>
      <c r="D2435" s="2"/>
      <c r="E2435" s="2"/>
      <c r="F2435" s="2"/>
    </row>
    <row r="2436" spans="1:6" ht="15.75" customHeight="1">
      <c r="A2436" s="2"/>
      <c r="B2436" s="2"/>
      <c r="C2436" s="2"/>
      <c r="D2436" s="2"/>
      <c r="E2436" s="2"/>
      <c r="F2436" s="2"/>
    </row>
    <row r="2437" spans="1:6" ht="15.75" customHeight="1">
      <c r="A2437" s="2"/>
      <c r="B2437" s="2"/>
      <c r="C2437" s="2"/>
      <c r="D2437" s="2"/>
      <c r="E2437" s="2"/>
      <c r="F2437" s="2"/>
    </row>
    <row r="2438" spans="1:6" ht="15.75" customHeight="1">
      <c r="A2438" s="2"/>
      <c r="B2438" s="2"/>
      <c r="C2438" s="2"/>
      <c r="D2438" s="2"/>
      <c r="E2438" s="2"/>
      <c r="F2438" s="2"/>
    </row>
    <row r="2439" spans="1:6" ht="15.75" customHeight="1">
      <c r="A2439" s="2"/>
      <c r="B2439" s="2"/>
      <c r="C2439" s="2"/>
      <c r="D2439" s="2"/>
      <c r="E2439" s="2"/>
      <c r="F2439" s="2"/>
    </row>
    <row r="2440" spans="1:6" ht="15.75" customHeight="1">
      <c r="A2440" s="2"/>
      <c r="B2440" s="2"/>
      <c r="C2440" s="2"/>
      <c r="D2440" s="2"/>
      <c r="E2440" s="2"/>
      <c r="F2440" s="2"/>
    </row>
    <row r="2441" spans="1:6" ht="15.75" customHeight="1">
      <c r="A2441" s="2"/>
      <c r="B2441" s="2"/>
      <c r="C2441" s="2"/>
      <c r="D2441" s="2"/>
      <c r="E2441" s="2"/>
      <c r="F2441" s="2"/>
    </row>
    <row r="2442" spans="1:6" ht="15.75" customHeight="1">
      <c r="A2442" s="2"/>
      <c r="B2442" s="2"/>
      <c r="C2442" s="2"/>
      <c r="D2442" s="2"/>
      <c r="E2442" s="2"/>
      <c r="F2442" s="2"/>
    </row>
    <row r="2443" spans="1:6" ht="15.75" customHeight="1">
      <c r="A2443" s="2"/>
      <c r="B2443" s="2"/>
      <c r="C2443" s="2"/>
      <c r="D2443" s="2"/>
      <c r="E2443" s="2"/>
      <c r="F2443" s="2"/>
    </row>
    <row r="2444" spans="1:6" ht="15.75" customHeight="1">
      <c r="A2444" s="2"/>
      <c r="B2444" s="2"/>
      <c r="C2444" s="2"/>
      <c r="D2444" s="2"/>
      <c r="E2444" s="2"/>
      <c r="F2444" s="2"/>
    </row>
    <row r="2445" spans="1:6" ht="15.75" customHeight="1">
      <c r="A2445" s="2"/>
      <c r="B2445" s="2"/>
      <c r="C2445" s="2"/>
      <c r="D2445" s="2"/>
      <c r="E2445" s="2"/>
      <c r="F2445" s="2"/>
    </row>
    <row r="2446" spans="1:6" ht="15.75" customHeight="1">
      <c r="A2446" s="2"/>
      <c r="B2446" s="2"/>
      <c r="C2446" s="2"/>
      <c r="D2446" s="2"/>
      <c r="E2446" s="2"/>
      <c r="F2446" s="2"/>
    </row>
    <row r="2447" spans="1:6" ht="15.75" customHeight="1">
      <c r="A2447" s="2"/>
      <c r="B2447" s="2"/>
      <c r="C2447" s="2"/>
      <c r="D2447" s="2"/>
      <c r="E2447" s="2"/>
      <c r="F2447" s="2"/>
    </row>
    <row r="2448" spans="1:6" ht="15.75" customHeight="1">
      <c r="A2448" s="2"/>
      <c r="B2448" s="2"/>
      <c r="C2448" s="2"/>
      <c r="D2448" s="2"/>
      <c r="E2448" s="2"/>
      <c r="F2448" s="2"/>
    </row>
    <row r="2449" spans="1:6" ht="15.75" customHeight="1">
      <c r="A2449" s="2"/>
      <c r="B2449" s="2"/>
      <c r="C2449" s="2"/>
      <c r="D2449" s="2"/>
      <c r="E2449" s="2"/>
      <c r="F2449" s="2"/>
    </row>
    <row r="2450" spans="1:6" ht="15.75" customHeight="1">
      <c r="A2450" s="2"/>
      <c r="B2450" s="2"/>
      <c r="C2450" s="2"/>
      <c r="D2450" s="2"/>
      <c r="E2450" s="2"/>
      <c r="F2450" s="2"/>
    </row>
    <row r="2451" spans="1:6" ht="15.75" customHeight="1">
      <c r="A2451" s="2"/>
      <c r="B2451" s="2"/>
      <c r="C2451" s="2"/>
      <c r="D2451" s="2"/>
      <c r="E2451" s="2"/>
      <c r="F2451" s="2"/>
    </row>
    <row r="2452" spans="1:6" ht="15.75" customHeight="1">
      <c r="A2452" s="2"/>
      <c r="B2452" s="2"/>
      <c r="C2452" s="2"/>
      <c r="D2452" s="2"/>
      <c r="E2452" s="2"/>
      <c r="F2452" s="2"/>
    </row>
    <row r="2453" spans="1:6" ht="15.75" customHeight="1">
      <c r="A2453" s="2"/>
      <c r="B2453" s="2"/>
      <c r="C2453" s="2"/>
      <c r="D2453" s="2"/>
      <c r="E2453" s="2"/>
      <c r="F2453" s="2"/>
    </row>
    <row r="2454" spans="1:6" ht="15.75" customHeight="1">
      <c r="A2454" s="2"/>
      <c r="B2454" s="2"/>
      <c r="C2454" s="2"/>
      <c r="D2454" s="2"/>
      <c r="E2454" s="2"/>
      <c r="F2454" s="2"/>
    </row>
    <row r="2455" spans="1:6" ht="15.75" customHeight="1">
      <c r="A2455" s="2"/>
      <c r="B2455" s="2"/>
      <c r="C2455" s="2"/>
      <c r="D2455" s="2"/>
      <c r="E2455" s="2"/>
      <c r="F2455" s="2"/>
    </row>
    <row r="2456" spans="1:6" ht="15.75" customHeight="1">
      <c r="A2456" s="2"/>
      <c r="B2456" s="2"/>
      <c r="C2456" s="2"/>
      <c r="D2456" s="2"/>
      <c r="E2456" s="2"/>
      <c r="F2456" s="2"/>
    </row>
    <row r="2457" spans="1:6" ht="15.75" customHeight="1">
      <c r="A2457" s="2"/>
      <c r="B2457" s="2"/>
      <c r="C2457" s="2"/>
      <c r="D2457" s="2"/>
      <c r="E2457" s="2"/>
      <c r="F2457" s="2"/>
    </row>
    <row r="2458" spans="1:6" ht="15.75" customHeight="1">
      <c r="A2458" s="2"/>
      <c r="B2458" s="2"/>
      <c r="C2458" s="2"/>
      <c r="D2458" s="2"/>
      <c r="E2458" s="2"/>
      <c r="F2458" s="2"/>
    </row>
    <row r="2459" spans="1:6" ht="15.75" customHeight="1">
      <c r="A2459" s="2"/>
      <c r="B2459" s="2"/>
      <c r="C2459" s="2"/>
      <c r="D2459" s="2"/>
      <c r="E2459" s="2"/>
      <c r="F2459" s="2"/>
    </row>
    <row r="2460" spans="1:6" ht="15.75" customHeight="1">
      <c r="A2460" s="2"/>
      <c r="B2460" s="2"/>
      <c r="C2460" s="2"/>
      <c r="D2460" s="2"/>
      <c r="E2460" s="2"/>
      <c r="F2460" s="2"/>
    </row>
    <row r="2461" spans="1:6" ht="15.75" customHeight="1">
      <c r="A2461" s="2"/>
      <c r="B2461" s="2"/>
      <c r="C2461" s="2"/>
      <c r="D2461" s="2"/>
      <c r="E2461" s="2"/>
      <c r="F2461" s="2"/>
    </row>
    <row r="2462" spans="1:6" ht="15.75" customHeight="1">
      <c r="A2462" s="2"/>
      <c r="B2462" s="2"/>
      <c r="C2462" s="2"/>
      <c r="D2462" s="2"/>
      <c r="E2462" s="2"/>
      <c r="F2462" s="2"/>
    </row>
    <row r="2463" spans="1:6" ht="15.75" customHeight="1">
      <c r="A2463" s="2"/>
      <c r="B2463" s="2"/>
      <c r="C2463" s="2"/>
      <c r="D2463" s="2"/>
      <c r="E2463" s="2"/>
      <c r="F2463" s="2"/>
    </row>
    <row r="2464" spans="1:6" ht="15.75" customHeight="1">
      <c r="A2464" s="2"/>
      <c r="B2464" s="2"/>
      <c r="C2464" s="2"/>
      <c r="D2464" s="2"/>
      <c r="E2464" s="2"/>
      <c r="F2464" s="2"/>
    </row>
    <row r="2465" spans="1:6" ht="15.75" customHeight="1">
      <c r="A2465" s="2"/>
      <c r="B2465" s="2"/>
      <c r="C2465" s="2"/>
      <c r="D2465" s="2"/>
      <c r="E2465" s="2"/>
      <c r="F2465" s="2"/>
    </row>
    <row r="2466" spans="1:6" ht="15.75" customHeight="1">
      <c r="A2466" s="2"/>
      <c r="B2466" s="2"/>
      <c r="C2466" s="2"/>
      <c r="D2466" s="2"/>
      <c r="E2466" s="2"/>
      <c r="F2466" s="2"/>
    </row>
    <row r="2467" spans="1:6" ht="15.75" customHeight="1">
      <c r="A2467" s="2"/>
      <c r="B2467" s="2"/>
      <c r="C2467" s="2"/>
      <c r="D2467" s="2"/>
      <c r="E2467" s="2"/>
      <c r="F2467" s="2"/>
    </row>
    <row r="2468" spans="1:6" ht="15.75" customHeight="1">
      <c r="A2468" s="2"/>
      <c r="B2468" s="2"/>
      <c r="C2468" s="2"/>
      <c r="D2468" s="2"/>
      <c r="E2468" s="2"/>
      <c r="F2468" s="2"/>
    </row>
    <row r="2469" spans="1:6" ht="15.75" customHeight="1">
      <c r="A2469" s="2"/>
      <c r="B2469" s="2"/>
      <c r="C2469" s="2"/>
      <c r="D2469" s="2"/>
      <c r="E2469" s="2"/>
      <c r="F2469" s="2"/>
    </row>
    <row r="2470" spans="1:6" ht="15.75" customHeight="1">
      <c r="A2470" s="2"/>
      <c r="B2470" s="2"/>
      <c r="C2470" s="2"/>
      <c r="D2470" s="2"/>
      <c r="E2470" s="2"/>
      <c r="F2470" s="2"/>
    </row>
    <row r="2471" spans="1:6" ht="15.75" customHeight="1">
      <c r="A2471" s="2"/>
      <c r="B2471" s="2"/>
      <c r="C2471" s="2"/>
      <c r="D2471" s="2"/>
      <c r="E2471" s="2"/>
      <c r="F2471" s="2"/>
    </row>
    <row r="2472" spans="1:6" ht="15.75" customHeight="1">
      <c r="A2472" s="2"/>
      <c r="B2472" s="2"/>
      <c r="C2472" s="2"/>
      <c r="D2472" s="2"/>
      <c r="E2472" s="2"/>
      <c r="F2472" s="2"/>
    </row>
    <row r="2473" spans="1:6" ht="15.75" customHeight="1">
      <c r="A2473" s="2"/>
      <c r="B2473" s="2"/>
      <c r="C2473" s="2"/>
      <c r="D2473" s="2"/>
      <c r="E2473" s="2"/>
      <c r="F2473" s="2"/>
    </row>
    <row r="2474" spans="1:6" ht="15.75" customHeight="1">
      <c r="A2474" s="2"/>
      <c r="B2474" s="2"/>
      <c r="C2474" s="2"/>
      <c r="D2474" s="2"/>
      <c r="E2474" s="2"/>
      <c r="F2474" s="2"/>
    </row>
    <row r="2475" spans="1:6" ht="15.75" customHeight="1">
      <c r="A2475" s="2"/>
      <c r="B2475" s="2"/>
      <c r="C2475" s="2"/>
      <c r="D2475" s="2"/>
      <c r="E2475" s="2"/>
      <c r="F2475" s="2"/>
    </row>
    <row r="2476" spans="1:6" ht="15.75" customHeight="1">
      <c r="A2476" s="2"/>
      <c r="B2476" s="2"/>
      <c r="C2476" s="2"/>
      <c r="D2476" s="2"/>
      <c r="E2476" s="2"/>
      <c r="F2476" s="2"/>
    </row>
    <row r="2477" spans="1:6" ht="15.75" customHeight="1">
      <c r="A2477" s="2"/>
      <c r="B2477" s="2"/>
      <c r="C2477" s="2"/>
      <c r="D2477" s="2"/>
      <c r="E2477" s="2"/>
      <c r="F2477" s="2"/>
    </row>
    <row r="2478" spans="1:6" ht="15.75" customHeight="1">
      <c r="A2478" s="2"/>
      <c r="B2478" s="2"/>
      <c r="C2478" s="2"/>
      <c r="D2478" s="2"/>
      <c r="E2478" s="2"/>
      <c r="F2478" s="2"/>
    </row>
    <row r="2479" spans="1:6" ht="15.75" customHeight="1">
      <c r="A2479" s="2"/>
      <c r="B2479" s="2"/>
      <c r="C2479" s="2"/>
      <c r="D2479" s="2"/>
      <c r="E2479" s="2"/>
      <c r="F2479" s="2"/>
    </row>
    <row r="2480" spans="1:6" ht="15.75" customHeight="1">
      <c r="A2480" s="2"/>
      <c r="B2480" s="2"/>
      <c r="C2480" s="2"/>
      <c r="D2480" s="2"/>
      <c r="E2480" s="2"/>
      <c r="F2480" s="2"/>
    </row>
    <row r="2481" spans="1:6" ht="15.75" customHeight="1">
      <c r="A2481" s="2"/>
      <c r="B2481" s="2"/>
      <c r="C2481" s="2"/>
      <c r="D2481" s="2"/>
      <c r="E2481" s="2"/>
      <c r="F2481" s="2"/>
    </row>
    <row r="2482" spans="1:6" ht="15.75" customHeight="1">
      <c r="A2482" s="2"/>
      <c r="B2482" s="2"/>
      <c r="C2482" s="2"/>
      <c r="D2482" s="2"/>
      <c r="E2482" s="2"/>
      <c r="F2482" s="2"/>
    </row>
    <row r="2483" spans="1:6" ht="15.75" customHeight="1">
      <c r="A2483" s="2"/>
      <c r="B2483" s="2"/>
      <c r="C2483" s="2"/>
      <c r="D2483" s="2"/>
      <c r="E2483" s="2"/>
      <c r="F2483" s="2"/>
    </row>
    <row r="2484" spans="1:6" ht="15.75" customHeight="1">
      <c r="A2484" s="2"/>
      <c r="B2484" s="2"/>
      <c r="C2484" s="2"/>
      <c r="D2484" s="2"/>
      <c r="E2484" s="2"/>
      <c r="F2484" s="2"/>
    </row>
    <row r="2485" spans="1:6" ht="15.75" customHeight="1">
      <c r="A2485" s="2"/>
      <c r="B2485" s="2"/>
      <c r="C2485" s="2"/>
      <c r="D2485" s="2"/>
      <c r="E2485" s="2"/>
      <c r="F2485" s="2"/>
    </row>
    <row r="2486" spans="1:6" ht="15.75" customHeight="1">
      <c r="A2486" s="2"/>
      <c r="B2486" s="2"/>
      <c r="C2486" s="2"/>
      <c r="D2486" s="2"/>
      <c r="E2486" s="2"/>
      <c r="F2486" s="2"/>
    </row>
    <row r="2487" spans="1:6" ht="15.75" customHeight="1">
      <c r="A2487" s="2"/>
      <c r="B2487" s="2"/>
      <c r="C2487" s="2"/>
      <c r="D2487" s="2"/>
      <c r="E2487" s="2"/>
      <c r="F2487" s="2"/>
    </row>
    <row r="2488" spans="1:6" ht="15.75" customHeight="1">
      <c r="A2488" s="2"/>
      <c r="B2488" s="2"/>
      <c r="C2488" s="2"/>
      <c r="D2488" s="2"/>
      <c r="E2488" s="2"/>
      <c r="F2488" s="2"/>
    </row>
    <row r="2489" spans="1:6" ht="15.75" customHeight="1">
      <c r="A2489" s="2"/>
      <c r="B2489" s="2"/>
      <c r="C2489" s="2"/>
      <c r="D2489" s="2"/>
      <c r="E2489" s="2"/>
      <c r="F2489" s="2"/>
    </row>
    <row r="2490" spans="1:6" ht="15.75" customHeight="1">
      <c r="A2490" s="2"/>
      <c r="B2490" s="2"/>
      <c r="C2490" s="2"/>
      <c r="D2490" s="2"/>
      <c r="E2490" s="2"/>
      <c r="F2490" s="2"/>
    </row>
    <row r="2491" spans="1:6" ht="15.75" customHeight="1">
      <c r="A2491" s="2"/>
      <c r="B2491" s="2"/>
      <c r="C2491" s="2"/>
      <c r="D2491" s="2"/>
      <c r="E2491" s="2"/>
      <c r="F2491" s="2"/>
    </row>
    <row r="2492" spans="1:6" ht="15.75" customHeight="1">
      <c r="A2492" s="2"/>
      <c r="B2492" s="2"/>
      <c r="C2492" s="2"/>
      <c r="D2492" s="2"/>
      <c r="E2492" s="2"/>
      <c r="F2492" s="2"/>
    </row>
    <row r="2493" spans="1:6" ht="15.75" customHeight="1">
      <c r="A2493" s="2"/>
      <c r="B2493" s="2"/>
      <c r="C2493" s="2"/>
      <c r="D2493" s="2"/>
      <c r="E2493" s="2"/>
      <c r="F2493" s="2"/>
    </row>
    <row r="2494" spans="1:6" ht="15.75" customHeight="1">
      <c r="A2494" s="2"/>
      <c r="B2494" s="2"/>
      <c r="C2494" s="2"/>
      <c r="D2494" s="2"/>
      <c r="E2494" s="2"/>
      <c r="F2494" s="2"/>
    </row>
    <row r="2495" spans="1:6" ht="15.75" customHeight="1">
      <c r="A2495" s="2"/>
      <c r="B2495" s="2"/>
      <c r="C2495" s="2"/>
      <c r="D2495" s="2"/>
      <c r="E2495" s="2"/>
      <c r="F2495" s="2"/>
    </row>
    <row r="2496" spans="1:6" ht="15.75" customHeight="1">
      <c r="A2496" s="2"/>
      <c r="B2496" s="2"/>
      <c r="C2496" s="2"/>
      <c r="D2496" s="2"/>
      <c r="E2496" s="2"/>
      <c r="F2496" s="2"/>
    </row>
    <row r="2497" spans="1:6" ht="15.75" customHeight="1">
      <c r="A2497" s="2"/>
      <c r="B2497" s="2"/>
      <c r="C2497" s="2"/>
      <c r="D2497" s="2"/>
      <c r="E2497" s="2"/>
      <c r="F2497" s="2"/>
    </row>
    <row r="2498" spans="1:6" ht="15.75" customHeight="1">
      <c r="A2498" s="2"/>
      <c r="B2498" s="2"/>
      <c r="C2498" s="2"/>
      <c r="D2498" s="2"/>
      <c r="E2498" s="2"/>
      <c r="F2498" s="2"/>
    </row>
    <row r="2499" spans="1:6" ht="15.75" customHeight="1">
      <c r="A2499" s="2"/>
      <c r="B2499" s="2"/>
      <c r="C2499" s="2"/>
      <c r="D2499" s="2"/>
      <c r="E2499" s="2"/>
      <c r="F2499" s="2"/>
    </row>
    <row r="2500" spans="1:6" ht="15.75" customHeight="1">
      <c r="A2500" s="2"/>
      <c r="B2500" s="2"/>
      <c r="C2500" s="2"/>
      <c r="D2500" s="2"/>
      <c r="E2500" s="2"/>
      <c r="F2500" s="2"/>
    </row>
    <row r="2501" spans="1:6" ht="15.75" customHeight="1">
      <c r="A2501" s="2"/>
      <c r="B2501" s="2"/>
      <c r="C2501" s="2"/>
      <c r="D2501" s="2"/>
      <c r="E2501" s="2"/>
      <c r="F2501" s="2"/>
    </row>
    <row r="2502" spans="1:6" ht="15.75" customHeight="1">
      <c r="A2502" s="2"/>
      <c r="B2502" s="2"/>
      <c r="C2502" s="2"/>
      <c r="D2502" s="2"/>
      <c r="E2502" s="2"/>
      <c r="F2502" s="2"/>
    </row>
    <row r="2503" spans="1:6" ht="15.75" customHeight="1">
      <c r="A2503" s="2"/>
      <c r="B2503" s="2"/>
      <c r="C2503" s="2"/>
      <c r="D2503" s="2"/>
      <c r="E2503" s="2"/>
      <c r="F2503" s="2"/>
    </row>
    <row r="2504" spans="1:6" ht="15.75" customHeight="1">
      <c r="A2504" s="2"/>
      <c r="B2504" s="2"/>
      <c r="C2504" s="2"/>
      <c r="D2504" s="2"/>
      <c r="E2504" s="2"/>
      <c r="F2504" s="2"/>
    </row>
    <row r="2505" spans="1:6" ht="15.75" customHeight="1">
      <c r="A2505" s="2"/>
      <c r="B2505" s="2"/>
      <c r="C2505" s="2"/>
      <c r="D2505" s="2"/>
      <c r="E2505" s="2"/>
      <c r="F2505" s="2"/>
    </row>
    <row r="2506" spans="1:6" ht="15.75" customHeight="1">
      <c r="A2506" s="2"/>
      <c r="B2506" s="2"/>
      <c r="C2506" s="2"/>
      <c r="D2506" s="2"/>
      <c r="E2506" s="2"/>
      <c r="F2506" s="2"/>
    </row>
    <row r="2507" spans="1:6" ht="15.75" customHeight="1">
      <c r="A2507" s="2"/>
      <c r="B2507" s="2"/>
      <c r="C2507" s="2"/>
      <c r="D2507" s="2"/>
      <c r="E2507" s="2"/>
      <c r="F2507" s="2"/>
    </row>
    <row r="2508" spans="1:6" ht="15.75" customHeight="1">
      <c r="A2508" s="2"/>
      <c r="B2508" s="2"/>
      <c r="C2508" s="2"/>
      <c r="D2508" s="2"/>
      <c r="E2508" s="2"/>
      <c r="F2508" s="2"/>
    </row>
    <row r="2509" spans="1:6" ht="15.75" customHeight="1">
      <c r="A2509" s="2"/>
      <c r="B2509" s="2"/>
      <c r="C2509" s="2"/>
      <c r="D2509" s="2"/>
      <c r="E2509" s="2"/>
      <c r="F2509" s="2"/>
    </row>
    <row r="2510" spans="1:6" ht="15.75" customHeight="1">
      <c r="A2510" s="2"/>
      <c r="B2510" s="2"/>
      <c r="C2510" s="2"/>
      <c r="D2510" s="2"/>
      <c r="E2510" s="2"/>
      <c r="F2510" s="2"/>
    </row>
    <row r="2511" spans="1:6" ht="15.75" customHeight="1">
      <c r="A2511" s="2"/>
      <c r="B2511" s="2"/>
      <c r="C2511" s="2"/>
      <c r="D2511" s="2"/>
      <c r="E2511" s="2"/>
      <c r="F2511" s="2"/>
    </row>
    <row r="2512" spans="1:6" ht="15.75" customHeight="1">
      <c r="A2512" s="2"/>
      <c r="B2512" s="2"/>
      <c r="C2512" s="2"/>
      <c r="D2512" s="2"/>
      <c r="E2512" s="2"/>
      <c r="F2512" s="2"/>
    </row>
    <row r="2513" spans="1:6" ht="15.75" customHeight="1">
      <c r="A2513" s="2"/>
      <c r="B2513" s="2"/>
      <c r="C2513" s="2"/>
      <c r="D2513" s="2"/>
      <c r="E2513" s="2"/>
      <c r="F2513" s="2"/>
    </row>
    <row r="2514" spans="1:6" ht="15.75" customHeight="1">
      <c r="A2514" s="2"/>
      <c r="B2514" s="2"/>
      <c r="C2514" s="2"/>
      <c r="D2514" s="2"/>
      <c r="E2514" s="2"/>
      <c r="F2514" s="2"/>
    </row>
    <row r="2515" spans="1:6" ht="15.75" customHeight="1">
      <c r="A2515" s="2"/>
      <c r="B2515" s="2"/>
      <c r="C2515" s="2"/>
      <c r="D2515" s="2"/>
      <c r="E2515" s="2"/>
      <c r="F2515" s="2"/>
    </row>
    <row r="2516" spans="1:6" ht="15.75" customHeight="1">
      <c r="A2516" s="2"/>
      <c r="B2516" s="2"/>
      <c r="C2516" s="2"/>
      <c r="D2516" s="2"/>
      <c r="E2516" s="2"/>
      <c r="F2516" s="2"/>
    </row>
    <row r="2517" spans="1:6" ht="15.75" customHeight="1">
      <c r="A2517" s="2"/>
      <c r="B2517" s="2"/>
      <c r="C2517" s="2"/>
      <c r="D2517" s="2"/>
      <c r="E2517" s="2"/>
      <c r="F2517" s="2"/>
    </row>
    <row r="2518" spans="1:6" ht="15.75" customHeight="1">
      <c r="A2518" s="2"/>
      <c r="B2518" s="2"/>
      <c r="C2518" s="2"/>
      <c r="D2518" s="2"/>
      <c r="E2518" s="2"/>
      <c r="F2518" s="2"/>
    </row>
    <row r="2519" spans="1:6" ht="15.75" customHeight="1">
      <c r="A2519" s="2"/>
      <c r="B2519" s="2"/>
      <c r="C2519" s="2"/>
      <c r="D2519" s="2"/>
      <c r="E2519" s="2"/>
      <c r="F2519" s="2"/>
    </row>
    <row r="2520" spans="1:6" ht="15.75" customHeight="1">
      <c r="A2520" s="2"/>
      <c r="B2520" s="2"/>
      <c r="C2520" s="2"/>
      <c r="D2520" s="2"/>
      <c r="E2520" s="2"/>
      <c r="F2520" s="2"/>
    </row>
    <row r="2521" spans="1:6" ht="15.75" customHeight="1">
      <c r="A2521" s="2"/>
      <c r="B2521" s="2"/>
      <c r="C2521" s="2"/>
      <c r="D2521" s="2"/>
      <c r="E2521" s="2"/>
      <c r="F2521" s="2"/>
    </row>
    <row r="2522" spans="1:6" ht="15.75" customHeight="1">
      <c r="A2522" s="2"/>
      <c r="B2522" s="2"/>
      <c r="C2522" s="2"/>
      <c r="D2522" s="2"/>
      <c r="E2522" s="2"/>
      <c r="F2522" s="2"/>
    </row>
    <row r="2523" spans="1:6" ht="15.75" customHeight="1">
      <c r="A2523" s="2"/>
      <c r="B2523" s="2"/>
      <c r="C2523" s="2"/>
      <c r="D2523" s="2"/>
      <c r="E2523" s="2"/>
      <c r="F2523" s="2"/>
    </row>
    <row r="2524" spans="1:6" ht="15.75" customHeight="1">
      <c r="A2524" s="2"/>
      <c r="B2524" s="2"/>
      <c r="C2524" s="2"/>
      <c r="D2524" s="2"/>
      <c r="E2524" s="2"/>
      <c r="F2524" s="2"/>
    </row>
    <row r="2525" spans="1:6" ht="15.75" customHeight="1">
      <c r="A2525" s="2"/>
      <c r="B2525" s="2"/>
      <c r="C2525" s="2"/>
      <c r="D2525" s="2"/>
      <c r="E2525" s="2"/>
      <c r="F2525" s="2"/>
    </row>
    <row r="2526" spans="1:6" ht="15.75" customHeight="1">
      <c r="A2526" s="2"/>
      <c r="B2526" s="2"/>
      <c r="C2526" s="2"/>
      <c r="D2526" s="2"/>
      <c r="E2526" s="2"/>
      <c r="F2526" s="2"/>
    </row>
    <row r="2527" spans="1:6" ht="15.75" customHeight="1">
      <c r="A2527" s="2"/>
      <c r="B2527" s="2"/>
      <c r="C2527" s="2"/>
      <c r="D2527" s="2"/>
      <c r="E2527" s="2"/>
      <c r="F2527" s="2"/>
    </row>
    <row r="2528" spans="1:6" ht="15.75" customHeight="1">
      <c r="A2528" s="2"/>
      <c r="B2528" s="2"/>
      <c r="C2528" s="2"/>
      <c r="D2528" s="2"/>
      <c r="E2528" s="2"/>
      <c r="F2528" s="2"/>
    </row>
    <row r="2529" spans="1:6" ht="15.75" customHeight="1">
      <c r="A2529" s="2"/>
      <c r="B2529" s="2"/>
      <c r="C2529" s="2"/>
      <c r="D2529" s="2"/>
      <c r="E2529" s="2"/>
      <c r="F2529" s="2"/>
    </row>
    <row r="2530" spans="1:6" ht="15.75" customHeight="1">
      <c r="A2530" s="2"/>
      <c r="B2530" s="2"/>
      <c r="C2530" s="2"/>
      <c r="D2530" s="2"/>
      <c r="E2530" s="2"/>
      <c r="F2530" s="2"/>
    </row>
    <row r="2531" spans="1:6" ht="15.75" customHeight="1">
      <c r="A2531" s="2"/>
      <c r="B2531" s="2"/>
      <c r="C2531" s="2"/>
      <c r="D2531" s="2"/>
      <c r="E2531" s="2"/>
      <c r="F2531" s="2"/>
    </row>
    <row r="2532" spans="1:6" ht="15.75" customHeight="1">
      <c r="A2532" s="2"/>
      <c r="B2532" s="2"/>
      <c r="C2532" s="2"/>
      <c r="D2532" s="2"/>
      <c r="E2532" s="2"/>
      <c r="F2532" s="2"/>
    </row>
    <row r="2533" spans="1:6" ht="15.75" customHeight="1">
      <c r="A2533" s="2"/>
      <c r="B2533" s="2"/>
      <c r="C2533" s="2"/>
      <c r="D2533" s="2"/>
      <c r="E2533" s="2"/>
      <c r="F2533" s="2"/>
    </row>
    <row r="2534" spans="1:6" ht="15.75" customHeight="1">
      <c r="A2534" s="2"/>
      <c r="B2534" s="2"/>
      <c r="C2534" s="2"/>
      <c r="D2534" s="2"/>
      <c r="E2534" s="2"/>
      <c r="F2534" s="2"/>
    </row>
    <row r="2535" spans="1:6" ht="15.75" customHeight="1">
      <c r="A2535" s="2"/>
      <c r="B2535" s="2"/>
      <c r="C2535" s="2"/>
      <c r="D2535" s="2"/>
      <c r="E2535" s="2"/>
      <c r="F2535" s="2"/>
    </row>
    <row r="2536" spans="1:6" ht="15.75" customHeight="1">
      <c r="A2536" s="2"/>
      <c r="B2536" s="2"/>
      <c r="C2536" s="2"/>
      <c r="D2536" s="2"/>
      <c r="E2536" s="2"/>
      <c r="F2536" s="2"/>
    </row>
    <row r="2537" spans="1:6" ht="15.75" customHeight="1">
      <c r="A2537" s="2"/>
      <c r="B2537" s="2"/>
      <c r="C2537" s="2"/>
      <c r="D2537" s="2"/>
      <c r="E2537" s="2"/>
      <c r="F2537" s="2"/>
    </row>
    <row r="2538" spans="1:6" ht="15.75" customHeight="1">
      <c r="A2538" s="2"/>
      <c r="B2538" s="2"/>
      <c r="C2538" s="2"/>
      <c r="D2538" s="2"/>
      <c r="E2538" s="2"/>
      <c r="F2538" s="2"/>
    </row>
    <row r="2539" spans="1:6" ht="15.75" customHeight="1">
      <c r="A2539" s="2"/>
      <c r="B2539" s="2"/>
      <c r="C2539" s="2"/>
      <c r="D2539" s="2"/>
      <c r="E2539" s="2"/>
      <c r="F2539" s="2"/>
    </row>
    <row r="2540" spans="1:6" ht="15.75" customHeight="1">
      <c r="A2540" s="2"/>
      <c r="B2540" s="2"/>
      <c r="C2540" s="2"/>
      <c r="D2540" s="2"/>
      <c r="E2540" s="2"/>
      <c r="F2540" s="2"/>
    </row>
    <row r="2541" spans="1:6" ht="15.75" customHeight="1">
      <c r="A2541" s="2"/>
      <c r="B2541" s="2"/>
      <c r="C2541" s="2"/>
      <c r="D2541" s="2"/>
      <c r="E2541" s="2"/>
      <c r="F2541" s="2"/>
    </row>
    <row r="2542" spans="1:6" ht="15.75" customHeight="1">
      <c r="A2542" s="2"/>
      <c r="B2542" s="2"/>
      <c r="C2542" s="2"/>
      <c r="D2542" s="2"/>
      <c r="E2542" s="2"/>
      <c r="F2542" s="2"/>
    </row>
    <row r="2543" spans="1:6" ht="15.75" customHeight="1">
      <c r="A2543" s="2"/>
      <c r="B2543" s="2"/>
      <c r="C2543" s="2"/>
      <c r="D2543" s="2"/>
      <c r="E2543" s="2"/>
      <c r="F2543" s="2"/>
    </row>
    <row r="2544" spans="1:6" ht="15.75" customHeight="1">
      <c r="A2544" s="2"/>
      <c r="B2544" s="2"/>
      <c r="C2544" s="2"/>
      <c r="D2544" s="2"/>
      <c r="E2544" s="2"/>
      <c r="F2544" s="2"/>
    </row>
    <row r="2545" spans="1:6" ht="15.75" customHeight="1">
      <c r="A2545" s="2"/>
      <c r="B2545" s="2"/>
      <c r="C2545" s="2"/>
      <c r="D2545" s="2"/>
      <c r="E2545" s="2"/>
      <c r="F2545" s="2"/>
    </row>
    <row r="2546" spans="1:6" ht="15.75" customHeight="1">
      <c r="A2546" s="2"/>
      <c r="B2546" s="2"/>
      <c r="C2546" s="2"/>
      <c r="D2546" s="2"/>
      <c r="E2546" s="2"/>
      <c r="F2546" s="2"/>
    </row>
    <row r="2547" spans="1:6" ht="15.75" customHeight="1">
      <c r="A2547" s="2"/>
      <c r="B2547" s="2"/>
      <c r="C2547" s="2"/>
      <c r="D2547" s="2"/>
      <c r="E2547" s="2"/>
      <c r="F2547" s="2"/>
    </row>
    <row r="2548" spans="1:6" ht="15.75" customHeight="1">
      <c r="A2548" s="2"/>
      <c r="B2548" s="2"/>
      <c r="C2548" s="2"/>
      <c r="D2548" s="2"/>
      <c r="E2548" s="2"/>
      <c r="F2548" s="2"/>
    </row>
    <row r="2549" spans="1:6" ht="15.75" customHeight="1">
      <c r="A2549" s="2"/>
      <c r="B2549" s="2"/>
      <c r="C2549" s="2"/>
      <c r="D2549" s="2"/>
      <c r="E2549" s="2"/>
      <c r="F2549" s="2"/>
    </row>
    <row r="2550" spans="1:6" ht="15.75" customHeight="1">
      <c r="A2550" s="2"/>
      <c r="B2550" s="2"/>
      <c r="C2550" s="2"/>
      <c r="D2550" s="2"/>
      <c r="E2550" s="2"/>
      <c r="F2550" s="2"/>
    </row>
    <row r="2551" spans="1:6" ht="15.75" customHeight="1">
      <c r="A2551" s="2"/>
      <c r="B2551" s="2"/>
      <c r="C2551" s="2"/>
      <c r="D2551" s="2"/>
      <c r="E2551" s="2"/>
      <c r="F2551" s="2"/>
    </row>
    <row r="2552" spans="1:6" ht="15.75" customHeight="1">
      <c r="A2552" s="2"/>
      <c r="B2552" s="2"/>
      <c r="C2552" s="2"/>
      <c r="D2552" s="2"/>
      <c r="E2552" s="2"/>
      <c r="F2552" s="2"/>
    </row>
    <row r="2553" spans="1:6" ht="15.75" customHeight="1">
      <c r="A2553" s="2"/>
      <c r="B2553" s="2"/>
      <c r="C2553" s="2"/>
      <c r="D2553" s="2"/>
      <c r="E2553" s="2"/>
      <c r="F2553" s="2"/>
    </row>
    <row r="2554" spans="1:6" ht="15.75" customHeight="1">
      <c r="A2554" s="2"/>
      <c r="B2554" s="2"/>
      <c r="C2554" s="2"/>
      <c r="D2554" s="2"/>
      <c r="E2554" s="2"/>
      <c r="F2554" s="2"/>
    </row>
    <row r="2555" spans="1:6" ht="15.75" customHeight="1">
      <c r="A2555" s="2"/>
      <c r="B2555" s="2"/>
      <c r="C2555" s="2"/>
      <c r="D2555" s="2"/>
      <c r="E2555" s="2"/>
      <c r="F2555" s="2"/>
    </row>
    <row r="2556" spans="1:6" ht="15.75" customHeight="1">
      <c r="A2556" s="2"/>
      <c r="B2556" s="2"/>
      <c r="C2556" s="2"/>
      <c r="D2556" s="2"/>
      <c r="E2556" s="2"/>
      <c r="F2556" s="2"/>
    </row>
    <row r="2557" spans="1:6" ht="15.75" customHeight="1">
      <c r="A2557" s="2"/>
      <c r="B2557" s="2"/>
      <c r="C2557" s="2"/>
      <c r="D2557" s="2"/>
      <c r="E2557" s="2"/>
      <c r="F2557" s="2"/>
    </row>
    <row r="2558" spans="1:6" ht="15.75" customHeight="1">
      <c r="A2558" s="2"/>
      <c r="B2558" s="2"/>
      <c r="C2558" s="2"/>
      <c r="D2558" s="2"/>
      <c r="E2558" s="2"/>
      <c r="F2558" s="2"/>
    </row>
    <row r="2559" spans="1:6" ht="15.75" customHeight="1">
      <c r="A2559" s="2"/>
      <c r="B2559" s="2"/>
      <c r="C2559" s="2"/>
      <c r="D2559" s="2"/>
      <c r="E2559" s="2"/>
      <c r="F2559" s="2"/>
    </row>
    <row r="2560" spans="1:6" ht="15.75" customHeight="1">
      <c r="A2560" s="2"/>
      <c r="B2560" s="2"/>
      <c r="C2560" s="2"/>
      <c r="D2560" s="2"/>
      <c r="E2560" s="2"/>
      <c r="F2560" s="2"/>
    </row>
    <row r="2561" spans="1:6" ht="15.75" customHeight="1">
      <c r="A2561" s="2"/>
      <c r="B2561" s="2"/>
      <c r="C2561" s="2"/>
      <c r="D2561" s="2"/>
      <c r="E2561" s="2"/>
      <c r="F2561" s="2"/>
    </row>
    <row r="2562" spans="1:6" ht="15.75" customHeight="1">
      <c r="A2562" s="2"/>
      <c r="B2562" s="2"/>
      <c r="C2562" s="2"/>
      <c r="D2562" s="2"/>
      <c r="E2562" s="2"/>
      <c r="F2562" s="2"/>
    </row>
    <row r="2563" spans="1:6" ht="15.75" customHeight="1">
      <c r="A2563" s="2"/>
      <c r="B2563" s="2"/>
      <c r="C2563" s="2"/>
      <c r="D2563" s="2"/>
      <c r="E2563" s="2"/>
      <c r="F2563" s="2"/>
    </row>
    <row r="2564" spans="1:6" ht="15.75" customHeight="1">
      <c r="A2564" s="2"/>
      <c r="B2564" s="2"/>
      <c r="C2564" s="2"/>
      <c r="D2564" s="2"/>
      <c r="E2564" s="2"/>
      <c r="F2564" s="2"/>
    </row>
    <row r="2565" spans="1:6" ht="15.75" customHeight="1">
      <c r="A2565" s="2"/>
      <c r="B2565" s="2"/>
      <c r="C2565" s="2"/>
      <c r="D2565" s="2"/>
      <c r="E2565" s="2"/>
      <c r="F2565" s="2"/>
    </row>
    <row r="2566" spans="1:6" ht="15.75" customHeight="1">
      <c r="A2566" s="2"/>
      <c r="B2566" s="2"/>
      <c r="C2566" s="2"/>
      <c r="D2566" s="2"/>
      <c r="E2566" s="2"/>
      <c r="F2566" s="2"/>
    </row>
    <row r="2567" spans="1:6" ht="15.75" customHeight="1">
      <c r="A2567" s="2"/>
      <c r="B2567" s="2"/>
      <c r="C2567" s="2"/>
      <c r="D2567" s="2"/>
      <c r="E2567" s="2"/>
      <c r="F2567" s="2"/>
    </row>
    <row r="2568" spans="1:6" ht="15.75" customHeight="1">
      <c r="A2568" s="2"/>
      <c r="B2568" s="2"/>
      <c r="C2568" s="2"/>
      <c r="D2568" s="2"/>
      <c r="E2568" s="2"/>
      <c r="F2568" s="2"/>
    </row>
    <row r="2569" spans="1:6" ht="15.75" customHeight="1">
      <c r="A2569" s="2"/>
      <c r="B2569" s="2"/>
      <c r="C2569" s="2"/>
      <c r="D2569" s="2"/>
      <c r="E2569" s="2"/>
      <c r="F2569" s="2"/>
    </row>
    <row r="2570" spans="1:6" ht="15.75" customHeight="1">
      <c r="A2570" s="2"/>
      <c r="B2570" s="2"/>
      <c r="C2570" s="2"/>
      <c r="D2570" s="2"/>
      <c r="E2570" s="2"/>
      <c r="F2570" s="2"/>
    </row>
    <row r="2571" spans="1:6" ht="15.75" customHeight="1">
      <c r="A2571" s="2"/>
      <c r="B2571" s="2"/>
      <c r="C2571" s="2"/>
      <c r="D2571" s="2"/>
      <c r="E2571" s="2"/>
      <c r="F2571" s="2"/>
    </row>
    <row r="2572" spans="1:6" ht="15.75" customHeight="1">
      <c r="A2572" s="2"/>
      <c r="B2572" s="2"/>
      <c r="C2572" s="2"/>
      <c r="D2572" s="2"/>
      <c r="E2572" s="2"/>
      <c r="F2572" s="2"/>
    </row>
    <row r="2573" spans="1:6" ht="15.75" customHeight="1">
      <c r="A2573" s="2"/>
      <c r="B2573" s="2"/>
      <c r="C2573" s="2"/>
      <c r="D2573" s="2"/>
      <c r="E2573" s="2"/>
      <c r="F2573" s="2"/>
    </row>
    <row r="2574" spans="1:6" ht="15.75" customHeight="1">
      <c r="A2574" s="2"/>
      <c r="B2574" s="2"/>
      <c r="C2574" s="2"/>
      <c r="D2574" s="2"/>
      <c r="E2574" s="2"/>
      <c r="F2574" s="2"/>
    </row>
    <row r="2575" spans="1:6" ht="15.75" customHeight="1">
      <c r="A2575" s="2"/>
      <c r="B2575" s="2"/>
      <c r="C2575" s="2"/>
      <c r="D2575" s="2"/>
      <c r="E2575" s="2"/>
      <c r="F2575" s="2"/>
    </row>
    <row r="2576" spans="1:6" ht="15.75" customHeight="1">
      <c r="A2576" s="2"/>
      <c r="B2576" s="2"/>
      <c r="C2576" s="2"/>
      <c r="D2576" s="2"/>
      <c r="E2576" s="2"/>
      <c r="F2576" s="2"/>
    </row>
    <row r="2577" spans="1:6" ht="15.75" customHeight="1">
      <c r="A2577" s="2"/>
      <c r="B2577" s="2"/>
      <c r="C2577" s="2"/>
      <c r="D2577" s="2"/>
      <c r="E2577" s="2"/>
      <c r="F2577" s="2"/>
    </row>
    <row r="2578" spans="1:6" ht="15.75" customHeight="1">
      <c r="A2578" s="2"/>
      <c r="B2578" s="2"/>
      <c r="C2578" s="2"/>
      <c r="D2578" s="2"/>
      <c r="E2578" s="2"/>
      <c r="F2578" s="2"/>
    </row>
    <row r="2579" spans="1:6" ht="15.75" customHeight="1">
      <c r="A2579" s="2"/>
      <c r="B2579" s="2"/>
      <c r="C2579" s="2"/>
      <c r="D2579" s="2"/>
      <c r="E2579" s="2"/>
      <c r="F2579" s="2"/>
    </row>
    <row r="2580" spans="1:6" ht="15.75" customHeight="1">
      <c r="A2580" s="2"/>
      <c r="B2580" s="2"/>
      <c r="C2580" s="2"/>
      <c r="D2580" s="2"/>
      <c r="E2580" s="2"/>
      <c r="F2580" s="2"/>
    </row>
    <row r="2581" spans="1:6" ht="15.75" customHeight="1">
      <c r="A2581" s="2"/>
      <c r="B2581" s="2"/>
      <c r="C2581" s="2"/>
      <c r="D2581" s="2"/>
      <c r="E2581" s="2"/>
      <c r="F2581" s="2"/>
    </row>
    <row r="2582" spans="1:6" ht="15.75" customHeight="1">
      <c r="A2582" s="2"/>
      <c r="B2582" s="2"/>
      <c r="C2582" s="2"/>
      <c r="D2582" s="2"/>
      <c r="E2582" s="2"/>
      <c r="F2582" s="2"/>
    </row>
    <row r="2583" spans="1:6" ht="15.75" customHeight="1">
      <c r="A2583" s="2"/>
      <c r="B2583" s="2"/>
      <c r="C2583" s="2"/>
      <c r="D2583" s="2"/>
      <c r="E2583" s="2"/>
      <c r="F2583" s="2"/>
    </row>
    <row r="2584" spans="1:6" ht="15.75" customHeight="1">
      <c r="A2584" s="2"/>
      <c r="B2584" s="2"/>
      <c r="C2584" s="2"/>
      <c r="D2584" s="2"/>
      <c r="E2584" s="2"/>
      <c r="F2584" s="2"/>
    </row>
    <row r="2585" spans="1:6" ht="15.75" customHeight="1">
      <c r="A2585" s="2"/>
      <c r="B2585" s="2"/>
      <c r="C2585" s="2"/>
      <c r="D2585" s="2"/>
      <c r="E2585" s="2"/>
      <c r="F2585" s="2"/>
    </row>
    <row r="2586" spans="1:6" ht="15.75" customHeight="1">
      <c r="A2586" s="2"/>
      <c r="B2586" s="2"/>
      <c r="C2586" s="2"/>
      <c r="D2586" s="2"/>
      <c r="E2586" s="2"/>
      <c r="F2586" s="2"/>
    </row>
    <row r="2587" spans="1:6" ht="15.75" customHeight="1">
      <c r="A2587" s="2"/>
      <c r="B2587" s="2"/>
      <c r="C2587" s="2"/>
      <c r="D2587" s="2"/>
      <c r="E2587" s="2"/>
      <c r="F2587" s="2"/>
    </row>
    <row r="2588" spans="1:6" ht="15.75" customHeight="1">
      <c r="A2588" s="2"/>
      <c r="B2588" s="2"/>
      <c r="C2588" s="2"/>
      <c r="D2588" s="2"/>
      <c r="E2588" s="2"/>
      <c r="F2588" s="2"/>
    </row>
    <row r="2589" spans="1:6" ht="15.75" customHeight="1">
      <c r="A2589" s="2"/>
      <c r="B2589" s="2"/>
      <c r="C2589" s="2"/>
      <c r="D2589" s="2"/>
      <c r="E2589" s="2"/>
      <c r="F2589" s="2"/>
    </row>
    <row r="2590" spans="1:6" ht="15.75" customHeight="1">
      <c r="A2590" s="2"/>
      <c r="B2590" s="2"/>
      <c r="C2590" s="2"/>
      <c r="D2590" s="2"/>
      <c r="E2590" s="2"/>
      <c r="F2590" s="2"/>
    </row>
    <row r="2591" spans="1:6" ht="15.75" customHeight="1">
      <c r="A2591" s="2"/>
      <c r="B2591" s="2"/>
      <c r="C2591" s="2"/>
      <c r="D2591" s="2"/>
      <c r="E2591" s="2"/>
      <c r="F2591" s="2"/>
    </row>
    <row r="2592" spans="1:6" ht="15.75" customHeight="1">
      <c r="A2592" s="2"/>
      <c r="B2592" s="2"/>
      <c r="C2592" s="2"/>
      <c r="D2592" s="2"/>
      <c r="E2592" s="2"/>
      <c r="F2592" s="2"/>
    </row>
    <row r="2593" spans="1:6" ht="15.75" customHeight="1">
      <c r="A2593" s="2"/>
      <c r="B2593" s="2"/>
      <c r="C2593" s="2"/>
      <c r="D2593" s="2"/>
      <c r="E2593" s="2"/>
      <c r="F2593" s="2"/>
    </row>
    <row r="2594" spans="1:6" ht="15.75" customHeight="1">
      <c r="A2594" s="2"/>
      <c r="B2594" s="2"/>
      <c r="C2594" s="2"/>
      <c r="D2594" s="2"/>
      <c r="E2594" s="2"/>
      <c r="F2594" s="2"/>
    </row>
    <row r="2595" spans="1:6" ht="15.75" customHeight="1">
      <c r="A2595" s="2"/>
      <c r="B2595" s="2"/>
      <c r="C2595" s="2"/>
      <c r="D2595" s="2"/>
      <c r="E2595" s="2"/>
      <c r="F2595" s="2"/>
    </row>
    <row r="2596" spans="1:6" ht="15.75" customHeight="1">
      <c r="A2596" s="2"/>
      <c r="B2596" s="2"/>
      <c r="C2596" s="2"/>
      <c r="D2596" s="2"/>
      <c r="E2596" s="2"/>
      <c r="F2596" s="2"/>
    </row>
    <row r="2597" spans="1:6" ht="15.75" customHeight="1">
      <c r="A2597" s="2"/>
      <c r="B2597" s="2"/>
      <c r="C2597" s="2"/>
      <c r="D2597" s="2"/>
      <c r="E2597" s="2"/>
      <c r="F2597" s="2"/>
    </row>
    <row r="2598" spans="1:6" ht="15.75" customHeight="1">
      <c r="A2598" s="2"/>
      <c r="B2598" s="2"/>
      <c r="C2598" s="2"/>
      <c r="D2598" s="2"/>
      <c r="E2598" s="2"/>
      <c r="F2598" s="2"/>
    </row>
    <row r="2599" spans="1:6" ht="15.75" customHeight="1">
      <c r="A2599" s="2"/>
      <c r="B2599" s="2"/>
      <c r="C2599" s="2"/>
      <c r="D2599" s="2"/>
      <c r="E2599" s="2"/>
      <c r="F2599" s="2"/>
    </row>
    <row r="2600" spans="1:6" ht="15.75" customHeight="1">
      <c r="A2600" s="2"/>
      <c r="B2600" s="2"/>
      <c r="C2600" s="2"/>
      <c r="D2600" s="2"/>
      <c r="E2600" s="2"/>
      <c r="F2600" s="2"/>
    </row>
    <row r="2601" spans="1:6" ht="15.75" customHeight="1">
      <c r="A2601" s="2"/>
      <c r="B2601" s="2"/>
      <c r="C2601" s="2"/>
      <c r="D2601" s="2"/>
      <c r="E2601" s="2"/>
      <c r="F2601" s="2"/>
    </row>
    <row r="2602" spans="1:6" ht="15.75" customHeight="1">
      <c r="A2602" s="2"/>
      <c r="B2602" s="2"/>
      <c r="C2602" s="2"/>
      <c r="D2602" s="2"/>
      <c r="E2602" s="2"/>
      <c r="F2602" s="2"/>
    </row>
    <row r="2603" spans="1:6" ht="15.75" customHeight="1">
      <c r="A2603" s="2"/>
      <c r="B2603" s="2"/>
      <c r="C2603" s="2"/>
      <c r="D2603" s="2"/>
      <c r="E2603" s="2"/>
      <c r="F2603" s="2"/>
    </row>
    <row r="2604" spans="1:6" ht="15.75" customHeight="1">
      <c r="A2604" s="2"/>
      <c r="B2604" s="2"/>
      <c r="C2604" s="2"/>
      <c r="D2604" s="2"/>
      <c r="E2604" s="2"/>
      <c r="F2604" s="2"/>
    </row>
    <row r="2605" spans="1:6" ht="15.75" customHeight="1">
      <c r="A2605" s="2"/>
      <c r="B2605" s="2"/>
      <c r="C2605" s="2"/>
      <c r="D2605" s="2"/>
      <c r="E2605" s="2"/>
      <c r="F2605" s="2"/>
    </row>
    <row r="2606" spans="1:6" ht="15.75" customHeight="1">
      <c r="A2606" s="2"/>
      <c r="B2606" s="2"/>
      <c r="C2606" s="2"/>
      <c r="D2606" s="2"/>
      <c r="E2606" s="2"/>
      <c r="F2606" s="2"/>
    </row>
    <row r="2607" spans="1:6" ht="15.75" customHeight="1">
      <c r="A2607" s="2"/>
      <c r="B2607" s="2"/>
      <c r="C2607" s="2"/>
      <c r="D2607" s="2"/>
      <c r="E2607" s="2"/>
      <c r="F2607" s="2"/>
    </row>
    <row r="2608" spans="1:6" ht="15.75" customHeight="1">
      <c r="A2608" s="2"/>
      <c r="B2608" s="2"/>
      <c r="C2608" s="2"/>
      <c r="D2608" s="2"/>
      <c r="E2608" s="2"/>
      <c r="F2608" s="2"/>
    </row>
    <row r="2609" spans="1:6" ht="15.75" customHeight="1">
      <c r="A2609" s="2"/>
      <c r="B2609" s="2"/>
      <c r="C2609" s="2"/>
      <c r="D2609" s="2"/>
      <c r="E2609" s="2"/>
      <c r="F2609" s="2"/>
    </row>
    <row r="2610" spans="1:6" ht="15.75" customHeight="1">
      <c r="A2610" s="2"/>
      <c r="B2610" s="2"/>
      <c r="C2610" s="2"/>
      <c r="D2610" s="2"/>
      <c r="E2610" s="2"/>
      <c r="F2610" s="2"/>
    </row>
    <row r="2611" spans="1:6" ht="15.75" customHeight="1">
      <c r="A2611" s="2"/>
      <c r="B2611" s="2"/>
      <c r="C2611" s="2"/>
      <c r="D2611" s="2"/>
      <c r="E2611" s="2"/>
      <c r="F2611" s="2"/>
    </row>
    <row r="2612" spans="1:6" ht="15.75" customHeight="1">
      <c r="A2612" s="2"/>
      <c r="B2612" s="2"/>
      <c r="C2612" s="2"/>
      <c r="D2612" s="2"/>
      <c r="E2612" s="2"/>
      <c r="F2612" s="2"/>
    </row>
    <row r="2613" spans="1:6" ht="15.75" customHeight="1">
      <c r="A2613" s="2"/>
      <c r="B2613" s="2"/>
      <c r="C2613" s="2"/>
      <c r="D2613" s="2"/>
      <c r="E2613" s="2"/>
      <c r="F2613" s="2"/>
    </row>
    <row r="2614" spans="1:6" ht="15.75" customHeight="1">
      <c r="A2614" s="2"/>
      <c r="B2614" s="2"/>
      <c r="C2614" s="2"/>
      <c r="D2614" s="2"/>
      <c r="E2614" s="2"/>
      <c r="F2614" s="2"/>
    </row>
    <row r="2615" spans="1:6" ht="15.75" customHeight="1">
      <c r="A2615" s="2"/>
      <c r="B2615" s="2"/>
      <c r="C2615" s="2"/>
      <c r="D2615" s="2"/>
      <c r="E2615" s="2"/>
      <c r="F2615" s="2"/>
    </row>
    <row r="2616" spans="1:6" ht="15.75" customHeight="1">
      <c r="A2616" s="2"/>
      <c r="B2616" s="2"/>
      <c r="C2616" s="2"/>
      <c r="D2616" s="2"/>
      <c r="E2616" s="2"/>
      <c r="F2616" s="2"/>
    </row>
    <row r="2617" spans="1:6" ht="15.75" customHeight="1">
      <c r="A2617" s="2"/>
      <c r="B2617" s="2"/>
      <c r="C2617" s="2"/>
      <c r="D2617" s="2"/>
      <c r="E2617" s="2"/>
      <c r="F2617" s="2"/>
    </row>
    <row r="2618" spans="1:6" ht="15.75" customHeight="1">
      <c r="A2618" s="2"/>
      <c r="B2618" s="2"/>
      <c r="C2618" s="2"/>
      <c r="D2618" s="2"/>
      <c r="E2618" s="2"/>
      <c r="F2618" s="2"/>
    </row>
    <row r="2619" spans="1:6" ht="15.75" customHeight="1">
      <c r="A2619" s="2"/>
      <c r="B2619" s="2"/>
      <c r="C2619" s="2"/>
      <c r="D2619" s="2"/>
      <c r="E2619" s="2"/>
      <c r="F2619" s="2"/>
    </row>
    <row r="2620" spans="1:6" ht="15.75" customHeight="1">
      <c r="A2620" s="2"/>
      <c r="B2620" s="2"/>
      <c r="C2620" s="2"/>
      <c r="D2620" s="2"/>
      <c r="E2620" s="2"/>
      <c r="F2620" s="2"/>
    </row>
    <row r="2621" spans="1:6" ht="15.75" customHeight="1">
      <c r="A2621" s="2"/>
      <c r="B2621" s="2"/>
      <c r="C2621" s="2"/>
      <c r="D2621" s="2"/>
      <c r="E2621" s="2"/>
      <c r="F2621" s="2"/>
    </row>
    <row r="2622" spans="1:6" ht="15.75" customHeight="1">
      <c r="A2622" s="2"/>
      <c r="B2622" s="2"/>
      <c r="C2622" s="2"/>
      <c r="D2622" s="2"/>
      <c r="E2622" s="2"/>
      <c r="F2622" s="2"/>
    </row>
    <row r="2623" spans="1:6" ht="15.75" customHeight="1">
      <c r="A2623" s="2"/>
      <c r="B2623" s="2"/>
      <c r="C2623" s="2"/>
      <c r="D2623" s="2"/>
      <c r="E2623" s="2"/>
      <c r="F2623" s="2"/>
    </row>
    <row r="2624" spans="1:6" ht="15.75" customHeight="1">
      <c r="A2624" s="2"/>
      <c r="B2624" s="2"/>
      <c r="C2624" s="2"/>
      <c r="D2624" s="2"/>
      <c r="E2624" s="2"/>
      <c r="F2624" s="2"/>
    </row>
    <row r="2625" spans="1:6" ht="15.75" customHeight="1">
      <c r="A2625" s="2"/>
      <c r="B2625" s="2"/>
      <c r="C2625" s="2"/>
      <c r="D2625" s="2"/>
      <c r="E2625" s="2"/>
      <c r="F2625" s="2"/>
    </row>
    <row r="2626" spans="1:6" ht="15.75" customHeight="1">
      <c r="A2626" s="2"/>
      <c r="B2626" s="2"/>
      <c r="C2626" s="2"/>
      <c r="D2626" s="2"/>
      <c r="E2626" s="2"/>
      <c r="F2626" s="2"/>
    </row>
    <row r="2627" spans="1:6" ht="15.75" customHeight="1">
      <c r="A2627" s="2"/>
      <c r="B2627" s="2"/>
      <c r="C2627" s="2"/>
      <c r="D2627" s="2"/>
      <c r="E2627" s="2"/>
      <c r="F2627" s="2"/>
    </row>
    <row r="2628" spans="1:6" ht="15.75" customHeight="1">
      <c r="A2628" s="2"/>
      <c r="B2628" s="2"/>
      <c r="C2628" s="2"/>
      <c r="D2628" s="2"/>
      <c r="E2628" s="2"/>
      <c r="F2628" s="2"/>
    </row>
    <row r="2629" spans="1:6" ht="15.75" customHeight="1">
      <c r="A2629" s="2"/>
      <c r="B2629" s="2"/>
      <c r="C2629" s="2"/>
      <c r="D2629" s="2"/>
      <c r="E2629" s="2"/>
      <c r="F2629" s="2"/>
    </row>
    <row r="2630" spans="1:6" ht="15.75" customHeight="1">
      <c r="A2630" s="2"/>
      <c r="B2630" s="2"/>
      <c r="C2630" s="2"/>
      <c r="D2630" s="2"/>
      <c r="E2630" s="2"/>
      <c r="F2630" s="2"/>
    </row>
    <row r="2631" spans="1:6" ht="15.75" customHeight="1">
      <c r="A2631" s="2"/>
      <c r="B2631" s="2"/>
      <c r="C2631" s="2"/>
      <c r="D2631" s="2"/>
      <c r="E2631" s="2"/>
      <c r="F2631" s="2"/>
    </row>
    <row r="2632" spans="1:6" ht="15.75" customHeight="1">
      <c r="A2632" s="2"/>
      <c r="B2632" s="2"/>
      <c r="C2632" s="2"/>
      <c r="D2632" s="2"/>
      <c r="E2632" s="2"/>
      <c r="F2632" s="2"/>
    </row>
    <row r="2633" spans="1:6" ht="15.75" customHeight="1">
      <c r="A2633" s="2"/>
      <c r="B2633" s="2"/>
      <c r="C2633" s="2"/>
      <c r="D2633" s="2"/>
      <c r="E2633" s="2"/>
      <c r="F2633" s="2"/>
    </row>
    <row r="2634" spans="1:6" ht="15.75" customHeight="1">
      <c r="A2634" s="2"/>
      <c r="B2634" s="2"/>
      <c r="C2634" s="2"/>
      <c r="D2634" s="2"/>
      <c r="E2634" s="2"/>
      <c r="F2634" s="2"/>
    </row>
    <row r="2635" spans="1:6" ht="15.75" customHeight="1">
      <c r="A2635" s="2"/>
      <c r="B2635" s="2"/>
      <c r="C2635" s="2"/>
      <c r="D2635" s="2"/>
      <c r="E2635" s="2"/>
      <c r="F2635" s="2"/>
    </row>
    <row r="2636" spans="1:6" ht="15.75" customHeight="1">
      <c r="A2636" s="2"/>
      <c r="B2636" s="2"/>
      <c r="C2636" s="2"/>
      <c r="D2636" s="2"/>
      <c r="E2636" s="2"/>
      <c r="F2636" s="2"/>
    </row>
    <row r="2637" spans="1:6" ht="15.75" customHeight="1">
      <c r="A2637" s="2"/>
      <c r="B2637" s="2"/>
      <c r="C2637" s="2"/>
      <c r="D2637" s="2"/>
      <c r="E2637" s="2"/>
      <c r="F2637" s="2"/>
    </row>
    <row r="2638" spans="1:6" ht="15.75" customHeight="1">
      <c r="A2638" s="2"/>
      <c r="B2638" s="2"/>
      <c r="C2638" s="2"/>
      <c r="D2638" s="2"/>
      <c r="E2638" s="2"/>
      <c r="F2638" s="2"/>
    </row>
    <row r="2639" spans="1:6" ht="15.75" customHeight="1">
      <c r="A2639" s="2"/>
      <c r="B2639" s="2"/>
      <c r="C2639" s="2"/>
      <c r="D2639" s="2"/>
      <c r="E2639" s="2"/>
      <c r="F2639" s="2"/>
    </row>
    <row r="2640" spans="1:6" ht="15.75" customHeight="1">
      <c r="A2640" s="2"/>
      <c r="B2640" s="2"/>
      <c r="C2640" s="2"/>
      <c r="D2640" s="2"/>
      <c r="E2640" s="2"/>
      <c r="F2640" s="2"/>
    </row>
    <row r="2641" spans="1:6" ht="15.75" customHeight="1">
      <c r="A2641" s="2"/>
      <c r="B2641" s="2"/>
      <c r="C2641" s="2"/>
      <c r="D2641" s="2"/>
      <c r="E2641" s="2"/>
      <c r="F2641" s="2"/>
    </row>
    <row r="2642" spans="1:6" ht="15.75" customHeight="1">
      <c r="A2642" s="2"/>
      <c r="B2642" s="2"/>
      <c r="C2642" s="2"/>
      <c r="D2642" s="2"/>
      <c r="E2642" s="2"/>
      <c r="F2642" s="2"/>
    </row>
    <row r="2643" spans="1:6" ht="15.75" customHeight="1">
      <c r="A2643" s="2"/>
      <c r="B2643" s="2"/>
      <c r="C2643" s="2"/>
      <c r="D2643" s="2"/>
      <c r="E2643" s="2"/>
      <c r="F2643" s="2"/>
    </row>
    <row r="2644" spans="1:6" ht="15.75" customHeight="1">
      <c r="A2644" s="2"/>
      <c r="B2644" s="2"/>
      <c r="C2644" s="2"/>
      <c r="D2644" s="2"/>
      <c r="E2644" s="2"/>
      <c r="F2644" s="2"/>
    </row>
    <row r="2645" spans="1:6" ht="15.75" customHeight="1">
      <c r="A2645" s="2"/>
      <c r="B2645" s="2"/>
      <c r="C2645" s="2"/>
      <c r="D2645" s="2"/>
      <c r="E2645" s="2"/>
      <c r="F2645" s="2"/>
    </row>
    <row r="2646" spans="1:6" ht="15.75" customHeight="1">
      <c r="A2646" s="2"/>
      <c r="B2646" s="2"/>
      <c r="C2646" s="2"/>
      <c r="D2646" s="2"/>
      <c r="E2646" s="2"/>
      <c r="F2646" s="2"/>
    </row>
    <row r="2647" spans="1:6" ht="15.75" customHeight="1">
      <c r="A2647" s="2"/>
      <c r="B2647" s="2"/>
      <c r="C2647" s="2"/>
      <c r="D2647" s="2"/>
      <c r="E2647" s="2"/>
      <c r="F2647" s="2"/>
    </row>
    <row r="2648" spans="1:6" ht="15.75" customHeight="1">
      <c r="A2648" s="2"/>
      <c r="B2648" s="2"/>
      <c r="C2648" s="2"/>
      <c r="D2648" s="2"/>
      <c r="E2648" s="2"/>
      <c r="F2648" s="2"/>
    </row>
    <row r="2649" spans="1:6" ht="15.75" customHeight="1">
      <c r="A2649" s="2"/>
      <c r="B2649" s="2"/>
      <c r="C2649" s="2"/>
      <c r="D2649" s="2"/>
      <c r="E2649" s="2"/>
      <c r="F2649" s="2"/>
    </row>
    <row r="2650" spans="1:6" ht="15.75" customHeight="1">
      <c r="A2650" s="2"/>
      <c r="B2650" s="2"/>
      <c r="C2650" s="2"/>
      <c r="D2650" s="2"/>
      <c r="E2650" s="2"/>
      <c r="F2650" s="2"/>
    </row>
    <row r="2651" spans="1:6" ht="15.75" customHeight="1">
      <c r="A2651" s="2"/>
      <c r="B2651" s="2"/>
      <c r="C2651" s="2"/>
      <c r="D2651" s="2"/>
      <c r="E2651" s="2"/>
      <c r="F2651" s="2"/>
    </row>
    <row r="2652" spans="1:6" ht="15.75" customHeight="1">
      <c r="A2652" s="2"/>
      <c r="B2652" s="2"/>
      <c r="C2652" s="2"/>
      <c r="D2652" s="2"/>
      <c r="E2652" s="2"/>
      <c r="F2652" s="2"/>
    </row>
    <row r="2653" spans="1:6" ht="15.75" customHeight="1">
      <c r="A2653" s="2"/>
      <c r="B2653" s="2"/>
      <c r="C2653" s="2"/>
      <c r="D2653" s="2"/>
      <c r="E2653" s="2"/>
      <c r="F2653" s="2"/>
    </row>
    <row r="2654" spans="1:6" ht="15.75" customHeight="1">
      <c r="A2654" s="2"/>
      <c r="B2654" s="2"/>
      <c r="C2654" s="2"/>
      <c r="D2654" s="2"/>
      <c r="E2654" s="2"/>
      <c r="F2654" s="2"/>
    </row>
    <row r="2655" spans="1:6" ht="15.75" customHeight="1">
      <c r="A2655" s="2"/>
      <c r="B2655" s="2"/>
      <c r="C2655" s="2"/>
      <c r="D2655" s="2"/>
      <c r="E2655" s="2"/>
      <c r="F2655" s="2"/>
    </row>
    <row r="2656" spans="1:6" ht="15.75" customHeight="1">
      <c r="A2656" s="2"/>
      <c r="B2656" s="2"/>
      <c r="C2656" s="2"/>
      <c r="D2656" s="2"/>
      <c r="E2656" s="2"/>
      <c r="F2656" s="2"/>
    </row>
    <row r="2657" spans="1:6" ht="15.75" customHeight="1">
      <c r="A2657" s="2"/>
      <c r="B2657" s="2"/>
      <c r="C2657" s="2"/>
      <c r="D2657" s="2"/>
      <c r="E2657" s="2"/>
      <c r="F2657" s="2"/>
    </row>
    <row r="2658" spans="1:6" ht="15.75" customHeight="1">
      <c r="A2658" s="2"/>
      <c r="B2658" s="2"/>
      <c r="C2658" s="2"/>
      <c r="D2658" s="2"/>
      <c r="E2658" s="2"/>
      <c r="F2658" s="2"/>
    </row>
    <row r="2659" spans="1:6" ht="15.75" customHeight="1">
      <c r="A2659" s="2"/>
      <c r="B2659" s="2"/>
      <c r="C2659" s="2"/>
      <c r="D2659" s="2"/>
      <c r="E2659" s="2"/>
      <c r="F2659" s="2"/>
    </row>
    <row r="2660" spans="1:6" ht="15.75" customHeight="1">
      <c r="A2660" s="2"/>
      <c r="B2660" s="2"/>
      <c r="C2660" s="2"/>
      <c r="D2660" s="2"/>
      <c r="E2660" s="2"/>
      <c r="F2660" s="2"/>
    </row>
    <row r="2661" spans="1:6" ht="15.75" customHeight="1">
      <c r="A2661" s="2"/>
      <c r="B2661" s="2"/>
      <c r="C2661" s="2"/>
      <c r="D2661" s="2"/>
      <c r="E2661" s="2"/>
      <c r="F2661" s="2"/>
    </row>
    <row r="2662" spans="1:6" ht="15.75" customHeight="1">
      <c r="A2662" s="2"/>
      <c r="B2662" s="2"/>
      <c r="C2662" s="2"/>
      <c r="D2662" s="2"/>
      <c r="E2662" s="2"/>
      <c r="F2662" s="2"/>
    </row>
    <row r="2663" spans="1:6" ht="15.75" customHeight="1">
      <c r="A2663" s="2"/>
      <c r="B2663" s="2"/>
      <c r="C2663" s="2"/>
      <c r="D2663" s="2"/>
      <c r="E2663" s="2"/>
      <c r="F2663" s="2"/>
    </row>
    <row r="2664" spans="1:6" ht="15.75" customHeight="1">
      <c r="A2664" s="2"/>
      <c r="B2664" s="2"/>
      <c r="C2664" s="2"/>
      <c r="D2664" s="2"/>
      <c r="E2664" s="2"/>
      <c r="F2664" s="2"/>
    </row>
    <row r="2665" spans="1:6" ht="15.75" customHeight="1">
      <c r="A2665" s="2"/>
      <c r="B2665" s="2"/>
      <c r="C2665" s="2"/>
      <c r="D2665" s="2"/>
      <c r="E2665" s="2"/>
      <c r="F2665" s="2"/>
    </row>
    <row r="2666" spans="1:6" ht="15.75" customHeight="1">
      <c r="A2666" s="2"/>
      <c r="B2666" s="2"/>
      <c r="C2666" s="2"/>
      <c r="D2666" s="2"/>
      <c r="E2666" s="2"/>
      <c r="F2666" s="2"/>
    </row>
    <row r="2667" spans="1:6" ht="15.75" customHeight="1">
      <c r="A2667" s="2"/>
      <c r="B2667" s="2"/>
      <c r="C2667" s="2"/>
      <c r="D2667" s="2"/>
      <c r="E2667" s="2"/>
      <c r="F2667" s="2"/>
    </row>
    <row r="2668" spans="1:6" ht="15.75" customHeight="1">
      <c r="A2668" s="2"/>
      <c r="B2668" s="2"/>
      <c r="C2668" s="2"/>
      <c r="D2668" s="2"/>
      <c r="E2668" s="2"/>
      <c r="F2668" s="2"/>
    </row>
    <row r="2669" spans="1:6" ht="15.75" customHeight="1">
      <c r="A2669" s="2"/>
      <c r="B2669" s="2"/>
      <c r="C2669" s="2"/>
      <c r="D2669" s="2"/>
      <c r="E2669" s="2"/>
      <c r="F2669" s="2"/>
    </row>
    <row r="2670" spans="1:6" ht="15.75" customHeight="1">
      <c r="A2670" s="2"/>
      <c r="B2670" s="2"/>
      <c r="C2670" s="2"/>
      <c r="D2670" s="2"/>
      <c r="E2670" s="2"/>
      <c r="F2670" s="2"/>
    </row>
    <row r="2671" spans="1:6" ht="15.75" customHeight="1">
      <c r="A2671" s="2"/>
      <c r="B2671" s="2"/>
      <c r="C2671" s="2"/>
      <c r="D2671" s="2"/>
      <c r="E2671" s="2"/>
      <c r="F2671" s="2"/>
    </row>
    <row r="2672" spans="1:6" ht="15.75" customHeight="1">
      <c r="A2672" s="2"/>
      <c r="B2672" s="2"/>
      <c r="C2672" s="2"/>
      <c r="D2672" s="2"/>
      <c r="E2672" s="2"/>
      <c r="F2672" s="2"/>
    </row>
    <row r="2673" spans="1:6" ht="15.75" customHeight="1">
      <c r="A2673" s="2"/>
      <c r="B2673" s="2"/>
      <c r="C2673" s="2"/>
      <c r="D2673" s="2"/>
      <c r="E2673" s="2"/>
      <c r="F2673" s="2"/>
    </row>
    <row r="2674" spans="1:6" ht="15.75" customHeight="1">
      <c r="A2674" s="2"/>
      <c r="B2674" s="2"/>
      <c r="C2674" s="2"/>
      <c r="D2674" s="2"/>
      <c r="E2674" s="2"/>
      <c r="F2674" s="2"/>
    </row>
    <row r="2675" spans="1:6" ht="15.75" customHeight="1">
      <c r="A2675" s="2"/>
      <c r="B2675" s="2"/>
      <c r="C2675" s="2"/>
      <c r="D2675" s="2"/>
      <c r="E2675" s="2"/>
      <c r="F2675" s="2"/>
    </row>
    <row r="2676" spans="1:6" ht="15.75" customHeight="1">
      <c r="A2676" s="2"/>
      <c r="B2676" s="2"/>
      <c r="C2676" s="2"/>
      <c r="D2676" s="2"/>
      <c r="E2676" s="2"/>
      <c r="F2676" s="2"/>
    </row>
    <row r="2677" spans="1:6" ht="15.75" customHeight="1">
      <c r="A2677" s="2"/>
      <c r="B2677" s="2"/>
      <c r="C2677" s="2"/>
      <c r="D2677" s="2"/>
      <c r="E2677" s="2"/>
      <c r="F2677" s="2"/>
    </row>
    <row r="2678" spans="1:6" ht="15.75" customHeight="1">
      <c r="A2678" s="2"/>
      <c r="B2678" s="2"/>
      <c r="C2678" s="2"/>
      <c r="D2678" s="2"/>
      <c r="E2678" s="2"/>
      <c r="F2678" s="2"/>
    </row>
    <row r="2679" spans="1:6" ht="15.75" customHeight="1">
      <c r="A2679" s="2"/>
      <c r="B2679" s="2"/>
      <c r="C2679" s="2"/>
      <c r="D2679" s="2"/>
      <c r="E2679" s="2"/>
      <c r="F2679" s="2"/>
    </row>
    <row r="2680" spans="1:6" ht="15.75" customHeight="1">
      <c r="A2680" s="2"/>
      <c r="B2680" s="2"/>
      <c r="C2680" s="2"/>
      <c r="D2680" s="2"/>
      <c r="E2680" s="2"/>
      <c r="F2680" s="2"/>
    </row>
    <row r="2681" spans="1:6" ht="15.75" customHeight="1">
      <c r="A2681" s="2"/>
      <c r="B2681" s="2"/>
      <c r="C2681" s="2"/>
      <c r="D2681" s="2"/>
      <c r="E2681" s="2"/>
      <c r="F2681" s="2"/>
    </row>
    <row r="2682" spans="1:6" ht="15.75" customHeight="1">
      <c r="A2682" s="2"/>
      <c r="B2682" s="2"/>
      <c r="C2682" s="2"/>
      <c r="D2682" s="2"/>
      <c r="E2682" s="2"/>
      <c r="F2682" s="2"/>
    </row>
    <row r="2683" spans="1:6" ht="15.75" customHeight="1">
      <c r="A2683" s="2"/>
      <c r="B2683" s="2"/>
      <c r="C2683" s="2"/>
      <c r="D2683" s="2"/>
      <c r="E2683" s="2"/>
      <c r="F2683" s="2"/>
    </row>
    <row r="2684" spans="1:6" ht="15.75" customHeight="1">
      <c r="A2684" s="2"/>
      <c r="B2684" s="2"/>
      <c r="C2684" s="2"/>
      <c r="D2684" s="2"/>
      <c r="E2684" s="2"/>
      <c r="F2684" s="2"/>
    </row>
    <row r="2685" spans="1:6" ht="15.75" customHeight="1">
      <c r="A2685" s="2"/>
      <c r="B2685" s="2"/>
      <c r="C2685" s="2"/>
      <c r="D2685" s="2"/>
      <c r="E2685" s="2"/>
      <c r="F2685" s="2"/>
    </row>
    <row r="2686" spans="1:6" ht="15.75" customHeight="1">
      <c r="A2686" s="2"/>
      <c r="B2686" s="2"/>
      <c r="C2686" s="2"/>
      <c r="D2686" s="2"/>
      <c r="E2686" s="2"/>
      <c r="F2686" s="2"/>
    </row>
    <row r="2687" spans="1:6" ht="15.75" customHeight="1">
      <c r="A2687" s="2"/>
      <c r="B2687" s="2"/>
      <c r="C2687" s="2"/>
      <c r="D2687" s="2"/>
      <c r="E2687" s="2"/>
      <c r="F2687" s="2"/>
    </row>
    <row r="2688" spans="1:6" ht="15.75" customHeight="1">
      <c r="A2688" s="2"/>
      <c r="B2688" s="2"/>
      <c r="C2688" s="2"/>
      <c r="D2688" s="2"/>
      <c r="E2688" s="2"/>
      <c r="F2688" s="2"/>
    </row>
    <row r="2689" spans="1:6" ht="15.75" customHeight="1">
      <c r="A2689" s="2"/>
      <c r="B2689" s="2"/>
      <c r="C2689" s="2"/>
      <c r="D2689" s="2"/>
      <c r="E2689" s="2"/>
      <c r="F2689" s="2"/>
    </row>
    <row r="2690" spans="1:6" ht="15.75" customHeight="1">
      <c r="A2690" s="2"/>
      <c r="B2690" s="2"/>
      <c r="C2690" s="2"/>
      <c r="D2690" s="2"/>
      <c r="E2690" s="2"/>
      <c r="F2690" s="2"/>
    </row>
    <row r="2691" spans="1:6" ht="15.75" customHeight="1">
      <c r="A2691" s="2"/>
      <c r="B2691" s="2"/>
      <c r="C2691" s="2"/>
      <c r="D2691" s="2"/>
      <c r="E2691" s="2"/>
      <c r="F2691" s="2"/>
    </row>
    <row r="2692" spans="1:6" ht="15.75" customHeight="1">
      <c r="A2692" s="2"/>
      <c r="B2692" s="2"/>
      <c r="C2692" s="2"/>
      <c r="D2692" s="2"/>
      <c r="E2692" s="2"/>
      <c r="F2692" s="2"/>
    </row>
    <row r="2693" spans="1:6" ht="15.75" customHeight="1">
      <c r="A2693" s="2"/>
      <c r="B2693" s="2"/>
      <c r="C2693" s="2"/>
      <c r="D2693" s="2"/>
      <c r="E2693" s="2"/>
      <c r="F2693" s="2"/>
    </row>
    <row r="2694" spans="1:6" ht="15.75" customHeight="1">
      <c r="A2694" s="2"/>
      <c r="B2694" s="2"/>
      <c r="C2694" s="2"/>
      <c r="D2694" s="2"/>
      <c r="E2694" s="2"/>
      <c r="F2694" s="2"/>
    </row>
    <row r="2695" spans="1:6" ht="15.75" customHeight="1">
      <c r="A2695" s="2"/>
      <c r="B2695" s="2"/>
      <c r="C2695" s="2"/>
      <c r="D2695" s="2"/>
      <c r="E2695" s="2"/>
      <c r="F2695" s="2"/>
    </row>
    <row r="2696" spans="1:6" ht="15.75" customHeight="1">
      <c r="A2696" s="2"/>
      <c r="B2696" s="2"/>
      <c r="C2696" s="2"/>
      <c r="D2696" s="2"/>
      <c r="E2696" s="2"/>
      <c r="F2696" s="2"/>
    </row>
    <row r="2697" spans="1:6" ht="15.75" customHeight="1">
      <c r="A2697" s="2"/>
      <c r="B2697" s="2"/>
      <c r="C2697" s="2"/>
      <c r="D2697" s="2"/>
      <c r="E2697" s="2"/>
      <c r="F2697" s="2"/>
    </row>
    <row r="2698" spans="1:6" ht="15.75" customHeight="1">
      <c r="A2698" s="2"/>
      <c r="B2698" s="2"/>
      <c r="C2698" s="2"/>
      <c r="D2698" s="2"/>
      <c r="E2698" s="2"/>
      <c r="F2698" s="2"/>
    </row>
    <row r="2699" spans="1:6" ht="15.75" customHeight="1">
      <c r="A2699" s="2"/>
      <c r="B2699" s="2"/>
      <c r="C2699" s="2"/>
      <c r="D2699" s="2"/>
      <c r="E2699" s="2"/>
      <c r="F2699" s="2"/>
    </row>
    <row r="2700" spans="1:6" ht="15.75" customHeight="1">
      <c r="A2700" s="2"/>
      <c r="B2700" s="2"/>
      <c r="C2700" s="2"/>
      <c r="D2700" s="2"/>
      <c r="E2700" s="2"/>
      <c r="F2700" s="2"/>
    </row>
    <row r="2701" spans="1:6" ht="15.75" customHeight="1">
      <c r="A2701" s="2"/>
      <c r="B2701" s="2"/>
      <c r="C2701" s="2"/>
      <c r="D2701" s="2"/>
      <c r="E2701" s="2"/>
      <c r="F2701" s="2"/>
    </row>
    <row r="2702" spans="1:6" ht="15.75" customHeight="1">
      <c r="A2702" s="2"/>
      <c r="B2702" s="2"/>
      <c r="C2702" s="2"/>
      <c r="D2702" s="2"/>
      <c r="E2702" s="2"/>
      <c r="F2702" s="2"/>
    </row>
    <row r="2703" spans="1:6" ht="15.75" customHeight="1">
      <c r="A2703" s="2"/>
      <c r="B2703" s="2"/>
      <c r="C2703" s="2"/>
      <c r="D2703" s="2"/>
      <c r="E2703" s="2"/>
      <c r="F2703" s="2"/>
    </row>
    <row r="2704" spans="1:6" ht="15.75" customHeight="1">
      <c r="A2704" s="2"/>
      <c r="B2704" s="2"/>
      <c r="C2704" s="2"/>
      <c r="D2704" s="2"/>
      <c r="E2704" s="2"/>
      <c r="F2704" s="2"/>
    </row>
    <row r="2705" spans="1:6" ht="15.75" customHeight="1">
      <c r="A2705" s="2"/>
      <c r="B2705" s="2"/>
      <c r="C2705" s="2"/>
      <c r="D2705" s="2"/>
      <c r="E2705" s="2"/>
      <c r="F2705" s="2"/>
    </row>
    <row r="2706" spans="1:6" ht="15.75" customHeight="1">
      <c r="A2706" s="2"/>
      <c r="B2706" s="2"/>
      <c r="C2706" s="2"/>
      <c r="D2706" s="2"/>
      <c r="E2706" s="2"/>
      <c r="F2706" s="2"/>
    </row>
    <row r="2707" spans="1:6" ht="15.75" customHeight="1">
      <c r="A2707" s="2"/>
      <c r="B2707" s="2"/>
      <c r="C2707" s="2"/>
      <c r="D2707" s="2"/>
      <c r="E2707" s="2"/>
      <c r="F2707" s="2"/>
    </row>
    <row r="2708" spans="1:6" ht="15.75" customHeight="1">
      <c r="A2708" s="2"/>
      <c r="B2708" s="2"/>
      <c r="C2708" s="2"/>
      <c r="D2708" s="2"/>
      <c r="E2708" s="2"/>
      <c r="F2708" s="2"/>
    </row>
    <row r="2709" spans="1:6" ht="15.75" customHeight="1">
      <c r="A2709" s="2"/>
      <c r="B2709" s="2"/>
      <c r="C2709" s="2"/>
      <c r="D2709" s="2"/>
      <c r="E2709" s="2"/>
      <c r="F2709" s="2"/>
    </row>
    <row r="2710" spans="1:6" ht="15.75" customHeight="1">
      <c r="A2710" s="2"/>
      <c r="B2710" s="2"/>
      <c r="C2710" s="2"/>
      <c r="D2710" s="2"/>
      <c r="E2710" s="2"/>
      <c r="F2710" s="2"/>
    </row>
    <row r="2711" spans="1:6" ht="15.75" customHeight="1">
      <c r="A2711" s="2"/>
      <c r="B2711" s="2"/>
      <c r="C2711" s="2"/>
      <c r="D2711" s="2"/>
      <c r="E2711" s="2"/>
      <c r="F2711" s="2"/>
    </row>
    <row r="2712" spans="1:6" ht="15.75" customHeight="1">
      <c r="A2712" s="2"/>
      <c r="B2712" s="2"/>
      <c r="C2712" s="2"/>
      <c r="D2712" s="2"/>
      <c r="E2712" s="2"/>
      <c r="F2712" s="2"/>
    </row>
  </sheetData>
  <phoneticPr fontId="8"/>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sheetPr>
  <dimension ref="A1:F4280"/>
  <sheetViews>
    <sheetView workbookViewId="0">
      <selection activeCell="J31" sqref="J31"/>
    </sheetView>
  </sheetViews>
  <sheetFormatPr defaultColWidth="14.42578125" defaultRowHeight="15" customHeight="1"/>
  <cols>
    <col min="1" max="6" width="14.42578125" customWidth="1"/>
  </cols>
  <sheetData>
    <row r="1" spans="1:6" ht="15.75" customHeight="1">
      <c r="A1" s="2" t="s">
        <v>13</v>
      </c>
      <c r="B1" s="4" t="s">
        <v>14</v>
      </c>
      <c r="C1" s="4" t="s">
        <v>15</v>
      </c>
      <c r="D1" s="4" t="s">
        <v>16</v>
      </c>
      <c r="E1" s="4" t="s">
        <v>17</v>
      </c>
      <c r="F1" s="4" t="s">
        <v>18</v>
      </c>
    </row>
    <row r="2" spans="1:6" ht="15.75" customHeight="1">
      <c r="A2" s="5">
        <v>1</v>
      </c>
      <c r="B2" s="6" t="s">
        <v>19</v>
      </c>
      <c r="C2" s="7" t="s">
        <v>20</v>
      </c>
      <c r="D2" s="4" t="s">
        <v>21</v>
      </c>
      <c r="E2" s="7" t="s">
        <v>22</v>
      </c>
      <c r="F2" s="7" t="s">
        <v>23</v>
      </c>
    </row>
    <row r="3" spans="1:6" ht="15.75" customHeight="1">
      <c r="A3" s="5">
        <v>2</v>
      </c>
      <c r="B3" s="6" t="s">
        <v>24</v>
      </c>
      <c r="C3" s="7" t="s">
        <v>25</v>
      </c>
      <c r="D3" s="4" t="s">
        <v>26</v>
      </c>
      <c r="E3" s="7" t="s">
        <v>22</v>
      </c>
      <c r="F3" s="7" t="s">
        <v>23</v>
      </c>
    </row>
    <row r="4" spans="1:6" ht="15.75" customHeight="1">
      <c r="A4" s="5">
        <v>3</v>
      </c>
      <c r="B4" s="6" t="s">
        <v>27</v>
      </c>
      <c r="C4" s="7" t="s">
        <v>28</v>
      </c>
      <c r="D4" s="4" t="s">
        <v>29</v>
      </c>
      <c r="E4" s="7" t="s">
        <v>22</v>
      </c>
      <c r="F4" s="7" t="s">
        <v>23</v>
      </c>
    </row>
    <row r="5" spans="1:6" ht="15.75" customHeight="1">
      <c r="A5" s="5">
        <v>4</v>
      </c>
      <c r="B5" s="6" t="s">
        <v>30</v>
      </c>
      <c r="C5" s="7" t="s">
        <v>31</v>
      </c>
      <c r="D5" s="4" t="s">
        <v>32</v>
      </c>
      <c r="E5" s="7" t="s">
        <v>22</v>
      </c>
      <c r="F5" s="7" t="s">
        <v>23</v>
      </c>
    </row>
    <row r="6" spans="1:6" ht="15.75" customHeight="1">
      <c r="A6" s="5">
        <v>5</v>
      </c>
      <c r="B6" s="6" t="s">
        <v>33</v>
      </c>
      <c r="C6" s="7" t="s">
        <v>34</v>
      </c>
      <c r="D6" s="4" t="s">
        <v>35</v>
      </c>
      <c r="E6" s="7" t="s">
        <v>36</v>
      </c>
      <c r="F6" s="7" t="s">
        <v>23</v>
      </c>
    </row>
    <row r="7" spans="1:6" ht="15.75" customHeight="1">
      <c r="A7" s="5">
        <v>6</v>
      </c>
      <c r="B7" s="6" t="s">
        <v>37</v>
      </c>
      <c r="C7" s="7" t="s">
        <v>38</v>
      </c>
      <c r="D7" s="4" t="s">
        <v>39</v>
      </c>
      <c r="E7" s="7" t="s">
        <v>40</v>
      </c>
      <c r="F7" s="7" t="s">
        <v>23</v>
      </c>
    </row>
    <row r="8" spans="1:6" ht="15.75" customHeight="1">
      <c r="A8" s="5">
        <v>7</v>
      </c>
      <c r="B8" s="6" t="s">
        <v>41</v>
      </c>
      <c r="C8" s="7" t="s">
        <v>42</v>
      </c>
      <c r="D8" s="4" t="s">
        <v>43</v>
      </c>
      <c r="E8" s="7" t="s">
        <v>22</v>
      </c>
      <c r="F8" s="7" t="s">
        <v>23</v>
      </c>
    </row>
    <row r="9" spans="1:6" ht="15.75" customHeight="1">
      <c r="A9" s="5">
        <v>8</v>
      </c>
      <c r="B9" s="6" t="s">
        <v>44</v>
      </c>
      <c r="C9" s="7" t="s">
        <v>45</v>
      </c>
      <c r="D9" s="4" t="s">
        <v>46</v>
      </c>
      <c r="E9" s="7" t="s">
        <v>22</v>
      </c>
      <c r="F9" s="7" t="s">
        <v>23</v>
      </c>
    </row>
    <row r="10" spans="1:6" ht="15.75" customHeight="1">
      <c r="A10" s="5">
        <v>9</v>
      </c>
      <c r="B10" s="6" t="s">
        <v>47</v>
      </c>
      <c r="C10" s="7" t="s">
        <v>48</v>
      </c>
      <c r="D10" s="4" t="s">
        <v>49</v>
      </c>
      <c r="E10" s="7" t="s">
        <v>50</v>
      </c>
      <c r="F10" s="7" t="s">
        <v>23</v>
      </c>
    </row>
    <row r="11" spans="1:6" ht="15.75" customHeight="1">
      <c r="A11" s="5">
        <v>10</v>
      </c>
      <c r="B11" s="6" t="s">
        <v>51</v>
      </c>
      <c r="C11" s="7" t="s">
        <v>52</v>
      </c>
      <c r="D11" s="4" t="s">
        <v>53</v>
      </c>
      <c r="E11" s="7" t="s">
        <v>36</v>
      </c>
      <c r="F11" s="7" t="s">
        <v>23</v>
      </c>
    </row>
    <row r="12" spans="1:6" ht="15.75" customHeight="1">
      <c r="A12" s="5">
        <v>11</v>
      </c>
      <c r="B12" s="6" t="s">
        <v>54</v>
      </c>
      <c r="C12" s="7" t="s">
        <v>55</v>
      </c>
      <c r="D12" s="4" t="s">
        <v>56</v>
      </c>
      <c r="E12" s="7" t="s">
        <v>36</v>
      </c>
      <c r="F12" s="7" t="s">
        <v>23</v>
      </c>
    </row>
    <row r="13" spans="1:6" ht="15.75" customHeight="1">
      <c r="A13" s="5">
        <v>12</v>
      </c>
      <c r="B13" s="6" t="s">
        <v>57</v>
      </c>
      <c r="C13" s="7" t="s">
        <v>58</v>
      </c>
      <c r="D13" s="4" t="s">
        <v>59</v>
      </c>
      <c r="E13" s="7" t="s">
        <v>36</v>
      </c>
      <c r="F13" s="7" t="s">
        <v>23</v>
      </c>
    </row>
    <row r="14" spans="1:6" ht="15.75" customHeight="1">
      <c r="A14" s="5">
        <v>13</v>
      </c>
      <c r="B14" s="6" t="s">
        <v>24</v>
      </c>
      <c r="C14" s="7" t="s">
        <v>60</v>
      </c>
      <c r="D14" s="4" t="s">
        <v>26</v>
      </c>
      <c r="E14" s="7" t="s">
        <v>22</v>
      </c>
      <c r="F14" s="7" t="s">
        <v>23</v>
      </c>
    </row>
    <row r="15" spans="1:6" ht="15.75" customHeight="1">
      <c r="A15" s="5">
        <v>14</v>
      </c>
      <c r="B15" s="6" t="s">
        <v>61</v>
      </c>
      <c r="C15" s="7" t="s">
        <v>62</v>
      </c>
      <c r="D15" s="4" t="s">
        <v>63</v>
      </c>
      <c r="E15" s="7" t="s">
        <v>22</v>
      </c>
      <c r="F15" s="7" t="s">
        <v>23</v>
      </c>
    </row>
    <row r="16" spans="1:6" ht="15.75" customHeight="1">
      <c r="A16" s="5">
        <v>15</v>
      </c>
      <c r="B16" s="6" t="s">
        <v>64</v>
      </c>
      <c r="C16" s="7" t="s">
        <v>65</v>
      </c>
      <c r="D16" s="4" t="s">
        <v>66</v>
      </c>
      <c r="E16" s="7" t="s">
        <v>40</v>
      </c>
      <c r="F16" s="7" t="s">
        <v>23</v>
      </c>
    </row>
    <row r="17" spans="1:6" ht="15.75" customHeight="1">
      <c r="A17" s="5">
        <v>16</v>
      </c>
      <c r="B17" s="6" t="s">
        <v>67</v>
      </c>
      <c r="C17" s="7" t="s">
        <v>65</v>
      </c>
      <c r="D17" s="4" t="s">
        <v>68</v>
      </c>
      <c r="E17" s="7" t="s">
        <v>40</v>
      </c>
      <c r="F17" s="7" t="s">
        <v>23</v>
      </c>
    </row>
    <row r="18" spans="1:6" ht="15.75" customHeight="1">
      <c r="A18" s="5">
        <v>17</v>
      </c>
      <c r="B18" s="6" t="s">
        <v>69</v>
      </c>
      <c r="C18" s="7" t="s">
        <v>70</v>
      </c>
      <c r="D18" s="4" t="s">
        <v>71</v>
      </c>
      <c r="E18" s="7" t="s">
        <v>36</v>
      </c>
      <c r="F18" s="7" t="s">
        <v>23</v>
      </c>
    </row>
    <row r="19" spans="1:6" ht="15.75" customHeight="1">
      <c r="A19" s="5">
        <v>18</v>
      </c>
      <c r="B19" s="6" t="s">
        <v>72</v>
      </c>
      <c r="C19" s="7" t="s">
        <v>73</v>
      </c>
      <c r="D19" s="4" t="s">
        <v>74</v>
      </c>
      <c r="E19" s="7" t="s">
        <v>36</v>
      </c>
      <c r="F19" s="7" t="s">
        <v>23</v>
      </c>
    </row>
    <row r="20" spans="1:6" ht="15.75" customHeight="1">
      <c r="A20" s="5">
        <v>19</v>
      </c>
      <c r="B20" s="6" t="s">
        <v>75</v>
      </c>
      <c r="C20" s="7" t="s">
        <v>76</v>
      </c>
      <c r="D20" s="4" t="s">
        <v>77</v>
      </c>
      <c r="E20" s="7" t="s">
        <v>36</v>
      </c>
      <c r="F20" s="7" t="s">
        <v>23</v>
      </c>
    </row>
    <row r="21" spans="1:6" ht="15.75" customHeight="1">
      <c r="A21" s="5">
        <v>20</v>
      </c>
      <c r="B21" s="6" t="s">
        <v>78</v>
      </c>
      <c r="C21" s="7" t="s">
        <v>79</v>
      </c>
      <c r="D21" s="4" t="s">
        <v>80</v>
      </c>
      <c r="E21" s="7" t="s">
        <v>36</v>
      </c>
      <c r="F21" s="7" t="s">
        <v>23</v>
      </c>
    </row>
    <row r="22" spans="1:6" ht="15.75" customHeight="1">
      <c r="A22" s="5">
        <v>21</v>
      </c>
      <c r="B22" s="6" t="s">
        <v>81</v>
      </c>
      <c r="C22" s="7" t="s">
        <v>82</v>
      </c>
      <c r="D22" s="4" t="s">
        <v>83</v>
      </c>
      <c r="E22" s="7" t="s">
        <v>36</v>
      </c>
      <c r="F22" s="7" t="s">
        <v>23</v>
      </c>
    </row>
    <row r="23" spans="1:6" ht="15.75" customHeight="1">
      <c r="A23" s="5">
        <v>22</v>
      </c>
      <c r="B23" s="6" t="s">
        <v>84</v>
      </c>
      <c r="C23" s="7" t="s">
        <v>82</v>
      </c>
      <c r="D23" s="4" t="s">
        <v>85</v>
      </c>
      <c r="E23" s="7" t="s">
        <v>36</v>
      </c>
      <c r="F23" s="7" t="s">
        <v>23</v>
      </c>
    </row>
    <row r="24" spans="1:6" ht="15.75" customHeight="1">
      <c r="A24" s="5">
        <v>23</v>
      </c>
      <c r="B24" s="6" t="s">
        <v>86</v>
      </c>
      <c r="C24" s="7" t="s">
        <v>87</v>
      </c>
      <c r="D24" s="4" t="s">
        <v>88</v>
      </c>
      <c r="E24" s="7" t="s">
        <v>22</v>
      </c>
      <c r="F24" s="7" t="s">
        <v>23</v>
      </c>
    </row>
    <row r="25" spans="1:6" ht="15.75" customHeight="1">
      <c r="A25" s="5">
        <v>24</v>
      </c>
      <c r="B25" s="6" t="s">
        <v>89</v>
      </c>
      <c r="C25" s="7" t="s">
        <v>90</v>
      </c>
      <c r="D25" s="4" t="s">
        <v>91</v>
      </c>
      <c r="E25" s="7" t="s">
        <v>22</v>
      </c>
      <c r="F25" s="7" t="s">
        <v>23</v>
      </c>
    </row>
    <row r="26" spans="1:6" ht="15.75" customHeight="1">
      <c r="A26" s="5">
        <v>25</v>
      </c>
      <c r="B26" s="6" t="s">
        <v>92</v>
      </c>
      <c r="C26" s="7" t="s">
        <v>93</v>
      </c>
      <c r="D26" s="4" t="s">
        <v>94</v>
      </c>
      <c r="E26" s="7" t="s">
        <v>95</v>
      </c>
      <c r="F26" s="7" t="s">
        <v>23</v>
      </c>
    </row>
    <row r="27" spans="1:6" ht="15.75" customHeight="1">
      <c r="A27" s="5">
        <v>26</v>
      </c>
      <c r="B27" s="6" t="s">
        <v>96</v>
      </c>
      <c r="C27" s="7" t="s">
        <v>93</v>
      </c>
      <c r="D27" s="4" t="s">
        <v>97</v>
      </c>
      <c r="E27" s="7" t="s">
        <v>95</v>
      </c>
      <c r="F27" s="7" t="s">
        <v>23</v>
      </c>
    </row>
    <row r="28" spans="1:6" ht="15.75" customHeight="1">
      <c r="A28" s="5">
        <v>27</v>
      </c>
      <c r="B28" s="6" t="s">
        <v>98</v>
      </c>
      <c r="C28" s="7" t="s">
        <v>99</v>
      </c>
      <c r="D28" s="4" t="s">
        <v>100</v>
      </c>
      <c r="E28" s="7" t="s">
        <v>22</v>
      </c>
      <c r="F28" s="7" t="s">
        <v>23</v>
      </c>
    </row>
    <row r="29" spans="1:6" ht="15.75" customHeight="1">
      <c r="A29" s="5">
        <v>28</v>
      </c>
      <c r="B29" s="6" t="s">
        <v>101</v>
      </c>
      <c r="C29" s="7" t="s">
        <v>102</v>
      </c>
      <c r="D29" s="4" t="s">
        <v>103</v>
      </c>
      <c r="E29" s="7" t="s">
        <v>22</v>
      </c>
      <c r="F29" s="7" t="s">
        <v>23</v>
      </c>
    </row>
    <row r="30" spans="1:6" ht="15.75" customHeight="1">
      <c r="A30" s="5">
        <v>29</v>
      </c>
      <c r="B30" s="6" t="s">
        <v>104</v>
      </c>
      <c r="C30" s="7" t="s">
        <v>102</v>
      </c>
      <c r="D30" s="4" t="s">
        <v>105</v>
      </c>
      <c r="E30" s="7" t="s">
        <v>22</v>
      </c>
      <c r="F30" s="7" t="s">
        <v>23</v>
      </c>
    </row>
    <row r="31" spans="1:6" ht="15.75" customHeight="1">
      <c r="A31" s="5">
        <v>30</v>
      </c>
      <c r="B31" s="6" t="s">
        <v>106</v>
      </c>
      <c r="C31" s="7" t="s">
        <v>102</v>
      </c>
      <c r="D31" s="4" t="s">
        <v>107</v>
      </c>
      <c r="E31" s="7" t="s">
        <v>22</v>
      </c>
      <c r="F31" s="7" t="s">
        <v>23</v>
      </c>
    </row>
    <row r="32" spans="1:6" ht="15.75" customHeight="1">
      <c r="A32" s="5">
        <v>31</v>
      </c>
      <c r="B32" s="6" t="s">
        <v>108</v>
      </c>
      <c r="C32" s="7" t="s">
        <v>109</v>
      </c>
      <c r="D32" s="4" t="s">
        <v>110</v>
      </c>
      <c r="E32" s="7" t="s">
        <v>22</v>
      </c>
      <c r="F32" s="7" t="s">
        <v>23</v>
      </c>
    </row>
    <row r="33" spans="1:6" ht="15.75" customHeight="1">
      <c r="A33" s="5">
        <v>32</v>
      </c>
      <c r="B33" s="6" t="s">
        <v>111</v>
      </c>
      <c r="C33" s="7" t="s">
        <v>112</v>
      </c>
      <c r="D33" s="4" t="s">
        <v>113</v>
      </c>
      <c r="E33" s="7" t="s">
        <v>22</v>
      </c>
      <c r="F33" s="7" t="s">
        <v>23</v>
      </c>
    </row>
    <row r="34" spans="1:6" ht="15.75" customHeight="1">
      <c r="A34" s="5">
        <v>33</v>
      </c>
      <c r="B34" s="6" t="s">
        <v>114</v>
      </c>
      <c r="C34" s="7" t="s">
        <v>115</v>
      </c>
      <c r="D34" s="4" t="s">
        <v>116</v>
      </c>
      <c r="E34" s="7" t="s">
        <v>36</v>
      </c>
      <c r="F34" s="7" t="s">
        <v>23</v>
      </c>
    </row>
    <row r="35" spans="1:6" ht="15.75" customHeight="1">
      <c r="A35" s="5">
        <v>34</v>
      </c>
      <c r="B35" s="6" t="s">
        <v>117</v>
      </c>
      <c r="C35" s="7" t="s">
        <v>118</v>
      </c>
      <c r="D35" s="4" t="s">
        <v>119</v>
      </c>
      <c r="E35" s="7" t="s">
        <v>120</v>
      </c>
      <c r="F35" s="7" t="s">
        <v>23</v>
      </c>
    </row>
    <row r="36" spans="1:6" ht="15.75" customHeight="1">
      <c r="A36" s="5">
        <v>35</v>
      </c>
      <c r="B36" s="6" t="s">
        <v>121</v>
      </c>
      <c r="C36" s="7" t="s">
        <v>122</v>
      </c>
      <c r="D36" s="4" t="s">
        <v>123</v>
      </c>
      <c r="E36" s="7" t="s">
        <v>36</v>
      </c>
      <c r="F36" s="7" t="s">
        <v>23</v>
      </c>
    </row>
    <row r="37" spans="1:6" ht="15.75" customHeight="1">
      <c r="A37" s="5">
        <v>36</v>
      </c>
      <c r="B37" s="6" t="s">
        <v>124</v>
      </c>
      <c r="C37" s="7" t="s">
        <v>125</v>
      </c>
      <c r="D37" s="4" t="s">
        <v>126</v>
      </c>
      <c r="E37" s="7" t="s">
        <v>127</v>
      </c>
      <c r="F37" s="7" t="s">
        <v>23</v>
      </c>
    </row>
    <row r="38" spans="1:6" ht="15.75" customHeight="1">
      <c r="A38" s="5">
        <v>37</v>
      </c>
      <c r="B38" s="6" t="s">
        <v>128</v>
      </c>
      <c r="C38" s="7" t="s">
        <v>129</v>
      </c>
      <c r="D38" s="4" t="s">
        <v>130</v>
      </c>
      <c r="E38" s="7" t="s">
        <v>95</v>
      </c>
      <c r="F38" s="7" t="s">
        <v>23</v>
      </c>
    </row>
    <row r="39" spans="1:6" ht="15.75" customHeight="1">
      <c r="A39" s="5">
        <v>38</v>
      </c>
      <c r="B39" s="6" t="s">
        <v>131</v>
      </c>
      <c r="C39" s="7" t="s">
        <v>132</v>
      </c>
      <c r="D39" s="4" t="s">
        <v>133</v>
      </c>
      <c r="E39" s="7" t="s">
        <v>22</v>
      </c>
      <c r="F39" s="7" t="s">
        <v>23</v>
      </c>
    </row>
    <row r="40" spans="1:6" ht="15.75" customHeight="1">
      <c r="A40" s="5">
        <v>39</v>
      </c>
      <c r="B40" s="6" t="s">
        <v>134</v>
      </c>
      <c r="C40" s="7" t="s">
        <v>132</v>
      </c>
      <c r="D40" s="4" t="s">
        <v>135</v>
      </c>
      <c r="E40" s="7" t="s">
        <v>22</v>
      </c>
      <c r="F40" s="7" t="s">
        <v>23</v>
      </c>
    </row>
    <row r="41" spans="1:6" ht="15.75" customHeight="1">
      <c r="A41" s="5">
        <v>40</v>
      </c>
      <c r="B41" s="6" t="s">
        <v>136</v>
      </c>
      <c r="C41" s="7" t="s">
        <v>137</v>
      </c>
      <c r="D41" s="4" t="s">
        <v>138</v>
      </c>
      <c r="E41" s="7" t="s">
        <v>22</v>
      </c>
      <c r="F41" s="7" t="s">
        <v>23</v>
      </c>
    </row>
    <row r="42" spans="1:6" ht="15.75" customHeight="1">
      <c r="A42" s="5">
        <v>41</v>
      </c>
      <c r="B42" s="6" t="s">
        <v>139</v>
      </c>
      <c r="C42" s="7" t="s">
        <v>140</v>
      </c>
      <c r="D42" s="4" t="s">
        <v>141</v>
      </c>
      <c r="E42" s="7" t="s">
        <v>22</v>
      </c>
      <c r="F42" s="7" t="s">
        <v>23</v>
      </c>
    </row>
    <row r="43" spans="1:6" ht="15.75" customHeight="1">
      <c r="A43" s="5">
        <v>42</v>
      </c>
      <c r="B43" s="6" t="s">
        <v>142</v>
      </c>
      <c r="C43" s="7" t="s">
        <v>143</v>
      </c>
      <c r="D43" s="4" t="s">
        <v>144</v>
      </c>
      <c r="E43" s="7" t="s">
        <v>36</v>
      </c>
      <c r="F43" s="7" t="s">
        <v>23</v>
      </c>
    </row>
    <row r="44" spans="1:6" ht="15.75" customHeight="1">
      <c r="A44" s="5">
        <v>43</v>
      </c>
      <c r="B44" s="6" t="s">
        <v>145</v>
      </c>
      <c r="C44" s="7" t="s">
        <v>143</v>
      </c>
      <c r="D44" s="4" t="s">
        <v>146</v>
      </c>
      <c r="E44" s="7" t="s">
        <v>36</v>
      </c>
      <c r="F44" s="7" t="s">
        <v>23</v>
      </c>
    </row>
    <row r="45" spans="1:6" ht="15.75" customHeight="1">
      <c r="A45" s="5">
        <v>44</v>
      </c>
      <c r="B45" s="6" t="s">
        <v>147</v>
      </c>
      <c r="C45" s="7" t="s">
        <v>148</v>
      </c>
      <c r="D45" s="4" t="s">
        <v>149</v>
      </c>
      <c r="E45" s="7" t="s">
        <v>36</v>
      </c>
      <c r="F45" s="7" t="s">
        <v>23</v>
      </c>
    </row>
    <row r="46" spans="1:6" ht="15.75" customHeight="1">
      <c r="A46" s="5">
        <v>45</v>
      </c>
      <c r="B46" s="6" t="s">
        <v>150</v>
      </c>
      <c r="C46" s="7" t="s">
        <v>151</v>
      </c>
      <c r="D46" s="4" t="s">
        <v>152</v>
      </c>
      <c r="E46" s="7" t="s">
        <v>22</v>
      </c>
      <c r="F46" s="7" t="s">
        <v>23</v>
      </c>
    </row>
    <row r="47" spans="1:6" ht="15.75" customHeight="1">
      <c r="A47" s="5">
        <v>46</v>
      </c>
      <c r="B47" s="6" t="s">
        <v>153</v>
      </c>
      <c r="C47" s="7" t="s">
        <v>154</v>
      </c>
      <c r="D47" s="4" t="s">
        <v>155</v>
      </c>
      <c r="E47" s="7" t="s">
        <v>36</v>
      </c>
      <c r="F47" s="7" t="s">
        <v>23</v>
      </c>
    </row>
    <row r="48" spans="1:6" ht="15.75" customHeight="1">
      <c r="A48" s="5">
        <v>47</v>
      </c>
      <c r="B48" s="6" t="s">
        <v>156</v>
      </c>
      <c r="C48" s="7" t="s">
        <v>157</v>
      </c>
      <c r="D48" s="4" t="s">
        <v>158</v>
      </c>
      <c r="E48" s="7" t="s">
        <v>22</v>
      </c>
      <c r="F48" s="7" t="s">
        <v>23</v>
      </c>
    </row>
    <row r="49" spans="1:6" ht="15.75" customHeight="1">
      <c r="A49" s="5">
        <v>48</v>
      </c>
      <c r="B49" s="6" t="s">
        <v>159</v>
      </c>
      <c r="C49" s="7" t="s">
        <v>160</v>
      </c>
      <c r="D49" s="4" t="s">
        <v>161</v>
      </c>
      <c r="E49" s="7" t="s">
        <v>22</v>
      </c>
      <c r="F49" s="7" t="s">
        <v>23</v>
      </c>
    </row>
    <row r="50" spans="1:6" ht="15.75" customHeight="1">
      <c r="A50" s="5">
        <v>49</v>
      </c>
      <c r="B50" s="6" t="s">
        <v>162</v>
      </c>
      <c r="C50" s="7" t="s">
        <v>163</v>
      </c>
      <c r="D50" s="4" t="s">
        <v>164</v>
      </c>
      <c r="E50" s="7" t="s">
        <v>36</v>
      </c>
      <c r="F50" s="7" t="s">
        <v>23</v>
      </c>
    </row>
    <row r="51" spans="1:6" ht="15.75" customHeight="1">
      <c r="A51" s="5">
        <v>50</v>
      </c>
      <c r="B51" s="6" t="s">
        <v>165</v>
      </c>
      <c r="C51" s="7" t="s">
        <v>166</v>
      </c>
      <c r="D51" s="4" t="s">
        <v>167</v>
      </c>
      <c r="E51" s="7" t="s">
        <v>120</v>
      </c>
      <c r="F51" s="7" t="s">
        <v>23</v>
      </c>
    </row>
    <row r="52" spans="1:6" ht="15.75" customHeight="1">
      <c r="A52" s="5">
        <v>51</v>
      </c>
      <c r="B52" s="6" t="s">
        <v>168</v>
      </c>
      <c r="C52" s="7" t="s">
        <v>169</v>
      </c>
      <c r="D52" s="4" t="s">
        <v>170</v>
      </c>
      <c r="E52" s="7" t="s">
        <v>36</v>
      </c>
      <c r="F52" s="7" t="s">
        <v>23</v>
      </c>
    </row>
    <row r="53" spans="1:6" ht="15.75" customHeight="1">
      <c r="A53" s="5">
        <v>52</v>
      </c>
      <c r="B53" s="6" t="s">
        <v>171</v>
      </c>
      <c r="C53" s="7" t="s">
        <v>172</v>
      </c>
      <c r="D53" s="4" t="s">
        <v>173</v>
      </c>
      <c r="E53" s="7" t="s">
        <v>120</v>
      </c>
      <c r="F53" s="7" t="s">
        <v>23</v>
      </c>
    </row>
    <row r="54" spans="1:6" ht="15.75" customHeight="1">
      <c r="A54" s="5">
        <v>53</v>
      </c>
      <c r="B54" s="6" t="s">
        <v>174</v>
      </c>
      <c r="C54" s="7" t="s">
        <v>175</v>
      </c>
      <c r="D54" s="4" t="s">
        <v>176</v>
      </c>
      <c r="E54" s="7" t="s">
        <v>22</v>
      </c>
      <c r="F54" s="7" t="s">
        <v>23</v>
      </c>
    </row>
    <row r="55" spans="1:6" ht="15.75" customHeight="1">
      <c r="A55" s="5">
        <v>54</v>
      </c>
      <c r="B55" s="6" t="s">
        <v>177</v>
      </c>
      <c r="C55" s="7" t="s">
        <v>178</v>
      </c>
      <c r="D55" s="4" t="s">
        <v>179</v>
      </c>
      <c r="E55" s="7" t="s">
        <v>180</v>
      </c>
      <c r="F55" s="7" t="s">
        <v>23</v>
      </c>
    </row>
    <row r="56" spans="1:6" ht="15.75" customHeight="1">
      <c r="A56" s="5">
        <v>55</v>
      </c>
      <c r="B56" s="6" t="s">
        <v>181</v>
      </c>
      <c r="C56" s="7" t="s">
        <v>182</v>
      </c>
      <c r="D56" s="4" t="s">
        <v>183</v>
      </c>
      <c r="E56" s="7" t="s">
        <v>95</v>
      </c>
      <c r="F56" s="7" t="s">
        <v>23</v>
      </c>
    </row>
    <row r="57" spans="1:6" ht="15.75" customHeight="1">
      <c r="A57" s="5">
        <v>56</v>
      </c>
      <c r="B57" s="6" t="s">
        <v>184</v>
      </c>
      <c r="C57" s="7" t="s">
        <v>185</v>
      </c>
      <c r="D57" s="4" t="s">
        <v>186</v>
      </c>
      <c r="E57" s="7" t="s">
        <v>180</v>
      </c>
      <c r="F57" s="7" t="s">
        <v>23</v>
      </c>
    </row>
    <row r="58" spans="1:6" ht="15.75" customHeight="1">
      <c r="A58" s="5">
        <v>57</v>
      </c>
      <c r="B58" s="6" t="s">
        <v>72</v>
      </c>
      <c r="C58" s="7" t="s">
        <v>187</v>
      </c>
      <c r="D58" s="4" t="s">
        <v>74</v>
      </c>
      <c r="E58" s="7" t="s">
        <v>36</v>
      </c>
      <c r="F58" s="7" t="s">
        <v>23</v>
      </c>
    </row>
    <row r="59" spans="1:6" ht="15.75" customHeight="1">
      <c r="A59" s="5">
        <v>58</v>
      </c>
      <c r="B59" s="6" t="s">
        <v>188</v>
      </c>
      <c r="C59" s="7" t="s">
        <v>189</v>
      </c>
      <c r="D59" s="4" t="s">
        <v>190</v>
      </c>
      <c r="E59" s="7" t="s">
        <v>36</v>
      </c>
      <c r="F59" s="7" t="s">
        <v>23</v>
      </c>
    </row>
    <row r="60" spans="1:6" ht="15.75" customHeight="1">
      <c r="A60" s="5">
        <v>59</v>
      </c>
      <c r="B60" s="6" t="s">
        <v>191</v>
      </c>
      <c r="C60" s="7" t="s">
        <v>192</v>
      </c>
      <c r="D60" s="4" t="s">
        <v>193</v>
      </c>
      <c r="E60" s="7" t="s">
        <v>36</v>
      </c>
      <c r="F60" s="7" t="s">
        <v>23</v>
      </c>
    </row>
    <row r="61" spans="1:6" ht="15.75" customHeight="1">
      <c r="A61" s="5">
        <v>60</v>
      </c>
      <c r="B61" s="6" t="s">
        <v>194</v>
      </c>
      <c r="C61" s="7" t="s">
        <v>195</v>
      </c>
      <c r="D61" s="4" t="s">
        <v>196</v>
      </c>
      <c r="E61" s="7" t="s">
        <v>22</v>
      </c>
      <c r="F61" s="7" t="s">
        <v>23</v>
      </c>
    </row>
    <row r="62" spans="1:6" ht="15.75" customHeight="1">
      <c r="A62" s="5">
        <v>61</v>
      </c>
      <c r="B62" s="6" t="s">
        <v>197</v>
      </c>
      <c r="C62" s="7" t="s">
        <v>198</v>
      </c>
      <c r="D62" s="4" t="s">
        <v>199</v>
      </c>
      <c r="E62" s="7" t="s">
        <v>22</v>
      </c>
      <c r="F62" s="7" t="s">
        <v>23</v>
      </c>
    </row>
    <row r="63" spans="1:6" ht="15.75" customHeight="1">
      <c r="A63" s="5">
        <v>62</v>
      </c>
      <c r="B63" s="6" t="s">
        <v>200</v>
      </c>
      <c r="C63" s="7" t="s">
        <v>201</v>
      </c>
      <c r="D63" s="4" t="s">
        <v>202</v>
      </c>
      <c r="E63" s="7" t="s">
        <v>36</v>
      </c>
      <c r="F63" s="7" t="s">
        <v>23</v>
      </c>
    </row>
    <row r="64" spans="1:6" ht="15.75" customHeight="1">
      <c r="A64" s="5">
        <v>63</v>
      </c>
      <c r="B64" s="6" t="s">
        <v>203</v>
      </c>
      <c r="C64" s="7" t="s">
        <v>201</v>
      </c>
      <c r="D64" s="4" t="s">
        <v>204</v>
      </c>
      <c r="E64" s="7" t="s">
        <v>36</v>
      </c>
      <c r="F64" s="7" t="s">
        <v>23</v>
      </c>
    </row>
    <row r="65" spans="1:6" ht="15.75" customHeight="1">
      <c r="A65" s="5">
        <v>64</v>
      </c>
      <c r="B65" s="6" t="s">
        <v>205</v>
      </c>
      <c r="C65" s="7" t="s">
        <v>206</v>
      </c>
      <c r="D65" s="4" t="s">
        <v>207</v>
      </c>
      <c r="E65" s="7" t="s">
        <v>22</v>
      </c>
      <c r="F65" s="7" t="s">
        <v>23</v>
      </c>
    </row>
    <row r="66" spans="1:6" ht="15.75" customHeight="1">
      <c r="A66" s="5">
        <v>65</v>
      </c>
      <c r="B66" s="6" t="s">
        <v>208</v>
      </c>
      <c r="C66" s="7" t="s">
        <v>209</v>
      </c>
      <c r="D66" s="4" t="s">
        <v>210</v>
      </c>
      <c r="E66" s="7" t="s">
        <v>22</v>
      </c>
      <c r="F66" s="7" t="s">
        <v>23</v>
      </c>
    </row>
    <row r="67" spans="1:6" ht="15.75" customHeight="1">
      <c r="A67" s="5">
        <v>66</v>
      </c>
      <c r="B67" s="6" t="s">
        <v>211</v>
      </c>
      <c r="C67" s="7" t="s">
        <v>209</v>
      </c>
      <c r="D67" s="4" t="s">
        <v>212</v>
      </c>
      <c r="E67" s="7" t="s">
        <v>22</v>
      </c>
      <c r="F67" s="7" t="s">
        <v>23</v>
      </c>
    </row>
    <row r="68" spans="1:6" ht="15.75" customHeight="1">
      <c r="A68" s="5">
        <v>67</v>
      </c>
      <c r="B68" s="6" t="s">
        <v>213</v>
      </c>
      <c r="C68" s="7" t="s">
        <v>214</v>
      </c>
      <c r="D68" s="4" t="s">
        <v>215</v>
      </c>
      <c r="E68" s="7" t="s">
        <v>22</v>
      </c>
      <c r="F68" s="7" t="s">
        <v>23</v>
      </c>
    </row>
    <row r="69" spans="1:6" ht="15.75" customHeight="1">
      <c r="A69" s="5">
        <v>68</v>
      </c>
      <c r="B69" s="6" t="s">
        <v>216</v>
      </c>
      <c r="C69" s="7" t="s">
        <v>217</v>
      </c>
      <c r="D69" s="4" t="s">
        <v>218</v>
      </c>
      <c r="E69" s="7" t="s">
        <v>22</v>
      </c>
      <c r="F69" s="7" t="s">
        <v>23</v>
      </c>
    </row>
    <row r="70" spans="1:6" ht="15.75" customHeight="1">
      <c r="A70" s="5">
        <v>69</v>
      </c>
      <c r="B70" s="6" t="s">
        <v>219</v>
      </c>
      <c r="C70" s="7" t="s">
        <v>220</v>
      </c>
      <c r="D70" s="4" t="s">
        <v>221</v>
      </c>
      <c r="E70" s="7" t="s">
        <v>22</v>
      </c>
      <c r="F70" s="7" t="s">
        <v>23</v>
      </c>
    </row>
    <row r="71" spans="1:6" ht="15.75" customHeight="1">
      <c r="A71" s="5">
        <v>70</v>
      </c>
      <c r="B71" s="6" t="s">
        <v>222</v>
      </c>
      <c r="C71" s="7" t="s">
        <v>223</v>
      </c>
      <c r="D71" s="4" t="s">
        <v>224</v>
      </c>
      <c r="E71" s="7" t="s">
        <v>22</v>
      </c>
      <c r="F71" s="7" t="s">
        <v>23</v>
      </c>
    </row>
    <row r="72" spans="1:6" ht="15.75" customHeight="1">
      <c r="A72" s="5">
        <v>71</v>
      </c>
      <c r="B72" s="6" t="s">
        <v>225</v>
      </c>
      <c r="C72" s="7" t="s">
        <v>223</v>
      </c>
      <c r="D72" s="4" t="s">
        <v>226</v>
      </c>
      <c r="E72" s="7" t="s">
        <v>22</v>
      </c>
      <c r="F72" s="7" t="s">
        <v>23</v>
      </c>
    </row>
    <row r="73" spans="1:6" ht="15.75" customHeight="1">
      <c r="A73" s="5">
        <v>72</v>
      </c>
      <c r="B73" s="6" t="s">
        <v>227</v>
      </c>
      <c r="C73" s="7" t="s">
        <v>223</v>
      </c>
      <c r="D73" s="4" t="s">
        <v>228</v>
      </c>
      <c r="E73" s="7" t="s">
        <v>22</v>
      </c>
      <c r="F73" s="7" t="s">
        <v>23</v>
      </c>
    </row>
    <row r="74" spans="1:6" ht="15.75" customHeight="1">
      <c r="A74" s="5">
        <v>73</v>
      </c>
      <c r="B74" s="6" t="s">
        <v>229</v>
      </c>
      <c r="C74" s="7" t="s">
        <v>230</v>
      </c>
      <c r="D74" s="4" t="s">
        <v>231</v>
      </c>
      <c r="E74" s="7" t="s">
        <v>22</v>
      </c>
      <c r="F74" s="7" t="s">
        <v>23</v>
      </c>
    </row>
    <row r="75" spans="1:6" ht="15.75" customHeight="1">
      <c r="A75" s="5">
        <v>74</v>
      </c>
      <c r="B75" s="6" t="s">
        <v>232</v>
      </c>
      <c r="C75" s="7" t="s">
        <v>233</v>
      </c>
      <c r="D75" s="4" t="s">
        <v>234</v>
      </c>
      <c r="E75" s="7" t="s">
        <v>22</v>
      </c>
      <c r="F75" s="7" t="s">
        <v>23</v>
      </c>
    </row>
    <row r="76" spans="1:6" ht="15.75" customHeight="1">
      <c r="A76" s="5">
        <v>75</v>
      </c>
      <c r="B76" s="6" t="s">
        <v>235</v>
      </c>
      <c r="C76" s="7" t="s">
        <v>236</v>
      </c>
      <c r="D76" s="4" t="s">
        <v>237</v>
      </c>
      <c r="E76" s="7" t="s">
        <v>120</v>
      </c>
      <c r="F76" s="7" t="s">
        <v>23</v>
      </c>
    </row>
    <row r="77" spans="1:6" ht="15.75" customHeight="1">
      <c r="A77" s="5">
        <v>76</v>
      </c>
      <c r="B77" s="6" t="s">
        <v>238</v>
      </c>
      <c r="C77" s="7" t="s">
        <v>239</v>
      </c>
      <c r="D77" s="4" t="s">
        <v>240</v>
      </c>
      <c r="E77" s="7" t="s">
        <v>120</v>
      </c>
      <c r="F77" s="7" t="s">
        <v>23</v>
      </c>
    </row>
    <row r="78" spans="1:6" ht="15.75" customHeight="1">
      <c r="A78" s="5">
        <v>77</v>
      </c>
      <c r="B78" s="6" t="s">
        <v>241</v>
      </c>
      <c r="C78" s="7" t="s">
        <v>242</v>
      </c>
      <c r="D78" s="4" t="s">
        <v>243</v>
      </c>
      <c r="E78" s="7" t="s">
        <v>22</v>
      </c>
      <c r="F78" s="7" t="s">
        <v>23</v>
      </c>
    </row>
    <row r="79" spans="1:6" ht="15.75" customHeight="1">
      <c r="A79" s="5">
        <v>78</v>
      </c>
      <c r="B79" s="6" t="s">
        <v>244</v>
      </c>
      <c r="C79" s="7" t="s">
        <v>242</v>
      </c>
      <c r="D79" s="4" t="s">
        <v>245</v>
      </c>
      <c r="E79" s="7" t="s">
        <v>22</v>
      </c>
      <c r="F79" s="7" t="s">
        <v>23</v>
      </c>
    </row>
    <row r="80" spans="1:6" ht="15.75" customHeight="1">
      <c r="A80" s="5">
        <v>79</v>
      </c>
      <c r="B80" s="6" t="s">
        <v>246</v>
      </c>
      <c r="C80" s="7" t="s">
        <v>247</v>
      </c>
      <c r="D80" s="4" t="s">
        <v>248</v>
      </c>
      <c r="E80" s="7" t="s">
        <v>180</v>
      </c>
      <c r="F80" s="7" t="s">
        <v>23</v>
      </c>
    </row>
    <row r="81" spans="1:6" ht="15.75" customHeight="1">
      <c r="A81" s="5">
        <v>80</v>
      </c>
      <c r="B81" s="6" t="s">
        <v>249</v>
      </c>
      <c r="C81" s="7" t="s">
        <v>250</v>
      </c>
      <c r="D81" s="4" t="s">
        <v>251</v>
      </c>
      <c r="E81" s="7" t="s">
        <v>40</v>
      </c>
      <c r="F81" s="7" t="s">
        <v>23</v>
      </c>
    </row>
    <row r="82" spans="1:6" ht="15.75" customHeight="1">
      <c r="A82" s="5">
        <v>81</v>
      </c>
      <c r="B82" s="6" t="s">
        <v>252</v>
      </c>
      <c r="C82" s="7" t="s">
        <v>253</v>
      </c>
      <c r="D82" s="4" t="s">
        <v>254</v>
      </c>
      <c r="E82" s="7" t="s">
        <v>180</v>
      </c>
      <c r="F82" s="7" t="s">
        <v>23</v>
      </c>
    </row>
    <row r="83" spans="1:6" ht="15.75" customHeight="1">
      <c r="A83" s="5">
        <v>82</v>
      </c>
      <c r="B83" s="6" t="s">
        <v>255</v>
      </c>
      <c r="C83" s="7" t="s">
        <v>253</v>
      </c>
      <c r="D83" s="4" t="s">
        <v>256</v>
      </c>
      <c r="E83" s="7" t="s">
        <v>180</v>
      </c>
      <c r="F83" s="7" t="s">
        <v>23</v>
      </c>
    </row>
    <row r="84" spans="1:6" ht="15.75" customHeight="1">
      <c r="A84" s="5">
        <v>83</v>
      </c>
      <c r="B84" s="6" t="s">
        <v>257</v>
      </c>
      <c r="C84" s="7" t="s">
        <v>258</v>
      </c>
      <c r="D84" s="4" t="s">
        <v>259</v>
      </c>
      <c r="E84" s="7" t="s">
        <v>22</v>
      </c>
      <c r="F84" s="7" t="s">
        <v>23</v>
      </c>
    </row>
    <row r="85" spans="1:6" ht="15.75" customHeight="1">
      <c r="A85" s="5">
        <v>84</v>
      </c>
      <c r="B85" s="6" t="s">
        <v>260</v>
      </c>
      <c r="C85" s="7" t="s">
        <v>261</v>
      </c>
      <c r="D85" s="4" t="s">
        <v>262</v>
      </c>
      <c r="E85" s="7" t="s">
        <v>22</v>
      </c>
      <c r="F85" s="7" t="s">
        <v>23</v>
      </c>
    </row>
    <row r="86" spans="1:6" ht="15.75" customHeight="1">
      <c r="A86" s="5">
        <v>85</v>
      </c>
      <c r="B86" s="6" t="s">
        <v>263</v>
      </c>
      <c r="C86" s="7" t="s">
        <v>264</v>
      </c>
      <c r="D86" s="4" t="s">
        <v>265</v>
      </c>
      <c r="E86" s="7" t="s">
        <v>22</v>
      </c>
      <c r="F86" s="7" t="s">
        <v>23</v>
      </c>
    </row>
    <row r="87" spans="1:6" ht="15.75" customHeight="1">
      <c r="A87" s="5">
        <v>86</v>
      </c>
      <c r="B87" s="6" t="s">
        <v>266</v>
      </c>
      <c r="C87" s="7" t="s">
        <v>264</v>
      </c>
      <c r="D87" s="4" t="s">
        <v>267</v>
      </c>
      <c r="E87" s="7" t="s">
        <v>22</v>
      </c>
      <c r="F87" s="7" t="s">
        <v>23</v>
      </c>
    </row>
    <row r="88" spans="1:6" ht="15.75" customHeight="1">
      <c r="A88" s="5">
        <v>87</v>
      </c>
      <c r="B88" s="6" t="s">
        <v>268</v>
      </c>
      <c r="C88" s="7" t="s">
        <v>269</v>
      </c>
      <c r="D88" s="4" t="s">
        <v>270</v>
      </c>
      <c r="E88" s="7" t="s">
        <v>22</v>
      </c>
      <c r="F88" s="7" t="s">
        <v>23</v>
      </c>
    </row>
    <row r="89" spans="1:6" ht="15.75" customHeight="1">
      <c r="A89" s="5">
        <v>88</v>
      </c>
      <c r="B89" s="6" t="s">
        <v>271</v>
      </c>
      <c r="C89" s="7" t="s">
        <v>272</v>
      </c>
      <c r="D89" s="4" t="s">
        <v>273</v>
      </c>
      <c r="E89" s="7" t="s">
        <v>180</v>
      </c>
      <c r="F89" s="7" t="s">
        <v>23</v>
      </c>
    </row>
    <row r="90" spans="1:6" ht="15.75" customHeight="1">
      <c r="A90" s="5">
        <v>89</v>
      </c>
      <c r="B90" s="6" t="s">
        <v>274</v>
      </c>
      <c r="C90" s="7" t="s">
        <v>275</v>
      </c>
      <c r="D90" s="4" t="s">
        <v>276</v>
      </c>
      <c r="E90" s="7" t="s">
        <v>36</v>
      </c>
      <c r="F90" s="7" t="s">
        <v>23</v>
      </c>
    </row>
    <row r="91" spans="1:6" ht="15.75" customHeight="1">
      <c r="A91" s="5">
        <v>90</v>
      </c>
      <c r="B91" s="6" t="s">
        <v>111</v>
      </c>
      <c r="C91" s="7" t="s">
        <v>277</v>
      </c>
      <c r="D91" s="4" t="s">
        <v>113</v>
      </c>
      <c r="E91" s="7" t="s">
        <v>22</v>
      </c>
      <c r="F91" s="7" t="s">
        <v>23</v>
      </c>
    </row>
    <row r="92" spans="1:6" ht="15.75" customHeight="1">
      <c r="A92" s="5">
        <v>91</v>
      </c>
      <c r="B92" s="6" t="s">
        <v>278</v>
      </c>
      <c r="C92" s="7" t="s">
        <v>279</v>
      </c>
      <c r="D92" s="4" t="s">
        <v>280</v>
      </c>
      <c r="E92" s="7" t="s">
        <v>36</v>
      </c>
      <c r="F92" s="7" t="s">
        <v>23</v>
      </c>
    </row>
    <row r="93" spans="1:6" ht="15.75" customHeight="1">
      <c r="A93" s="5">
        <v>92</v>
      </c>
      <c r="B93" s="6" t="s">
        <v>281</v>
      </c>
      <c r="C93" s="7" t="s">
        <v>282</v>
      </c>
      <c r="D93" s="4" t="s">
        <v>283</v>
      </c>
      <c r="E93" s="7" t="s">
        <v>36</v>
      </c>
      <c r="F93" s="7" t="s">
        <v>23</v>
      </c>
    </row>
    <row r="94" spans="1:6" ht="15.75" customHeight="1">
      <c r="A94" s="5">
        <v>93</v>
      </c>
      <c r="B94" s="6" t="s">
        <v>284</v>
      </c>
      <c r="C94" s="7" t="s">
        <v>282</v>
      </c>
      <c r="D94" s="4" t="s">
        <v>285</v>
      </c>
      <c r="E94" s="7" t="s">
        <v>36</v>
      </c>
      <c r="F94" s="7" t="s">
        <v>23</v>
      </c>
    </row>
    <row r="95" spans="1:6" ht="15.75" customHeight="1">
      <c r="A95" s="5">
        <v>94</v>
      </c>
      <c r="B95" s="6" t="s">
        <v>286</v>
      </c>
      <c r="C95" s="7" t="s">
        <v>287</v>
      </c>
      <c r="D95" s="4" t="s">
        <v>288</v>
      </c>
      <c r="E95" s="7" t="s">
        <v>36</v>
      </c>
      <c r="F95" s="7" t="s">
        <v>23</v>
      </c>
    </row>
    <row r="96" spans="1:6" ht="15.75" customHeight="1">
      <c r="A96" s="5">
        <v>95</v>
      </c>
      <c r="B96" s="6" t="s">
        <v>289</v>
      </c>
      <c r="C96" s="7" t="s">
        <v>290</v>
      </c>
      <c r="D96" s="4" t="s">
        <v>291</v>
      </c>
      <c r="E96" s="7" t="s">
        <v>180</v>
      </c>
      <c r="F96" s="7" t="s">
        <v>23</v>
      </c>
    </row>
    <row r="97" spans="1:6" ht="15.75" customHeight="1">
      <c r="A97" s="5">
        <v>96</v>
      </c>
      <c r="B97" s="6" t="s">
        <v>292</v>
      </c>
      <c r="C97" s="7" t="s">
        <v>293</v>
      </c>
      <c r="D97" s="4" t="s">
        <v>294</v>
      </c>
      <c r="E97" s="7" t="s">
        <v>120</v>
      </c>
      <c r="F97" s="7" t="s">
        <v>23</v>
      </c>
    </row>
    <row r="98" spans="1:6" ht="15.75" customHeight="1">
      <c r="A98" s="5">
        <v>97</v>
      </c>
      <c r="B98" s="6" t="s">
        <v>295</v>
      </c>
      <c r="C98" s="7" t="s">
        <v>296</v>
      </c>
      <c r="D98" s="4" t="s">
        <v>297</v>
      </c>
      <c r="E98" s="7" t="s">
        <v>180</v>
      </c>
      <c r="F98" s="7" t="s">
        <v>23</v>
      </c>
    </row>
    <row r="99" spans="1:6" ht="15.75" customHeight="1">
      <c r="A99" s="5">
        <v>98</v>
      </c>
      <c r="B99" s="6" t="s">
        <v>298</v>
      </c>
      <c r="C99" s="7" t="s">
        <v>296</v>
      </c>
      <c r="D99" s="4" t="s">
        <v>299</v>
      </c>
      <c r="E99" s="7" t="s">
        <v>180</v>
      </c>
      <c r="F99" s="7" t="s">
        <v>23</v>
      </c>
    </row>
    <row r="100" spans="1:6" ht="15.75" customHeight="1">
      <c r="A100" s="5">
        <v>99</v>
      </c>
      <c r="B100" s="6" t="s">
        <v>300</v>
      </c>
      <c r="C100" s="7" t="s">
        <v>301</v>
      </c>
      <c r="D100" s="4" t="s">
        <v>302</v>
      </c>
      <c r="E100" s="7" t="s">
        <v>22</v>
      </c>
      <c r="F100" s="7" t="s">
        <v>23</v>
      </c>
    </row>
    <row r="101" spans="1:6" ht="15.75" customHeight="1">
      <c r="A101" s="5">
        <v>100</v>
      </c>
      <c r="B101" s="6" t="s">
        <v>303</v>
      </c>
      <c r="C101" s="7" t="s">
        <v>301</v>
      </c>
      <c r="D101" s="4" t="s">
        <v>304</v>
      </c>
      <c r="E101" s="7" t="s">
        <v>22</v>
      </c>
      <c r="F101" s="7" t="s">
        <v>23</v>
      </c>
    </row>
    <row r="102" spans="1:6" ht="15.75" customHeight="1">
      <c r="A102" s="5">
        <v>101</v>
      </c>
      <c r="B102" s="6" t="s">
        <v>30</v>
      </c>
      <c r="C102" s="7" t="s">
        <v>305</v>
      </c>
      <c r="D102" s="4" t="s">
        <v>32</v>
      </c>
      <c r="E102" s="7" t="s">
        <v>22</v>
      </c>
      <c r="F102" s="7" t="s">
        <v>23</v>
      </c>
    </row>
    <row r="103" spans="1:6" ht="15.75" customHeight="1">
      <c r="A103" s="5">
        <v>102</v>
      </c>
      <c r="B103" s="6" t="s">
        <v>306</v>
      </c>
      <c r="C103" s="7" t="s">
        <v>307</v>
      </c>
      <c r="D103" s="4" t="s">
        <v>308</v>
      </c>
      <c r="E103" s="7" t="s">
        <v>36</v>
      </c>
      <c r="F103" s="7" t="s">
        <v>23</v>
      </c>
    </row>
    <row r="104" spans="1:6" ht="15.75" customHeight="1">
      <c r="A104" s="5">
        <v>103</v>
      </c>
      <c r="B104" s="6" t="s">
        <v>309</v>
      </c>
      <c r="C104" s="7" t="s">
        <v>310</v>
      </c>
      <c r="D104" s="4" t="s">
        <v>311</v>
      </c>
      <c r="E104" s="7" t="s">
        <v>50</v>
      </c>
      <c r="F104" s="7" t="s">
        <v>23</v>
      </c>
    </row>
    <row r="105" spans="1:6" ht="15.75" customHeight="1">
      <c r="A105" s="5">
        <v>104</v>
      </c>
      <c r="B105" s="6" t="s">
        <v>111</v>
      </c>
      <c r="C105" s="7" t="s">
        <v>312</v>
      </c>
      <c r="D105" s="4" t="s">
        <v>113</v>
      </c>
      <c r="E105" s="7" t="s">
        <v>22</v>
      </c>
      <c r="F105" s="7" t="s">
        <v>23</v>
      </c>
    </row>
    <row r="106" spans="1:6" ht="15.75" customHeight="1">
      <c r="A106" s="5">
        <v>105</v>
      </c>
      <c r="B106" s="6" t="s">
        <v>313</v>
      </c>
      <c r="C106" s="7" t="s">
        <v>314</v>
      </c>
      <c r="D106" s="4" t="s">
        <v>315</v>
      </c>
      <c r="E106" s="7" t="s">
        <v>50</v>
      </c>
      <c r="F106" s="7" t="s">
        <v>23</v>
      </c>
    </row>
    <row r="107" spans="1:6" ht="15.75" customHeight="1">
      <c r="A107" s="5">
        <v>106</v>
      </c>
      <c r="B107" s="6" t="s">
        <v>316</v>
      </c>
      <c r="C107" s="7" t="s">
        <v>317</v>
      </c>
      <c r="D107" s="4" t="s">
        <v>318</v>
      </c>
      <c r="E107" s="7" t="s">
        <v>50</v>
      </c>
      <c r="F107" s="7" t="s">
        <v>23</v>
      </c>
    </row>
    <row r="108" spans="1:6" ht="15.75" customHeight="1">
      <c r="A108" s="5">
        <v>107</v>
      </c>
      <c r="B108" s="6" t="s">
        <v>319</v>
      </c>
      <c r="C108" s="7" t="s">
        <v>320</v>
      </c>
      <c r="D108" s="4" t="s">
        <v>321</v>
      </c>
      <c r="E108" s="7" t="s">
        <v>36</v>
      </c>
      <c r="F108" s="7" t="s">
        <v>23</v>
      </c>
    </row>
    <row r="109" spans="1:6" ht="15.75" customHeight="1">
      <c r="A109" s="5">
        <v>108</v>
      </c>
      <c r="B109" s="6" t="s">
        <v>322</v>
      </c>
      <c r="C109" s="7" t="s">
        <v>323</v>
      </c>
      <c r="D109" s="4" t="s">
        <v>324</v>
      </c>
      <c r="E109" s="7" t="s">
        <v>40</v>
      </c>
      <c r="F109" s="7" t="s">
        <v>23</v>
      </c>
    </row>
    <row r="110" spans="1:6" ht="15.75" customHeight="1">
      <c r="A110" s="5">
        <v>109</v>
      </c>
      <c r="B110" s="6" t="s">
        <v>325</v>
      </c>
      <c r="C110" s="7" t="s">
        <v>326</v>
      </c>
      <c r="D110" s="4" t="s">
        <v>327</v>
      </c>
      <c r="E110" s="7" t="s">
        <v>50</v>
      </c>
      <c r="F110" s="7" t="s">
        <v>23</v>
      </c>
    </row>
    <row r="111" spans="1:6" ht="15.75" customHeight="1">
      <c r="A111" s="5">
        <v>110</v>
      </c>
      <c r="B111" s="6" t="s">
        <v>328</v>
      </c>
      <c r="C111" s="7" t="s">
        <v>329</v>
      </c>
      <c r="D111" s="4" t="s">
        <v>330</v>
      </c>
      <c r="E111" s="7" t="s">
        <v>180</v>
      </c>
      <c r="F111" s="7" t="s">
        <v>23</v>
      </c>
    </row>
    <row r="112" spans="1:6" ht="15.75" customHeight="1">
      <c r="A112" s="5">
        <v>111</v>
      </c>
      <c r="B112" s="6" t="s">
        <v>331</v>
      </c>
      <c r="C112" s="7" t="s">
        <v>332</v>
      </c>
      <c r="D112" s="4" t="s">
        <v>333</v>
      </c>
      <c r="E112" s="7" t="s">
        <v>180</v>
      </c>
      <c r="F112" s="7" t="s">
        <v>23</v>
      </c>
    </row>
    <row r="113" spans="1:6" ht="15.75" customHeight="1">
      <c r="A113" s="5">
        <v>112</v>
      </c>
      <c r="B113" s="6" t="s">
        <v>334</v>
      </c>
      <c r="C113" s="7" t="s">
        <v>335</v>
      </c>
      <c r="D113" s="4" t="s">
        <v>336</v>
      </c>
      <c r="E113" s="7" t="s">
        <v>180</v>
      </c>
      <c r="F113" s="7" t="s">
        <v>23</v>
      </c>
    </row>
    <row r="114" spans="1:6" ht="15.75" customHeight="1">
      <c r="A114" s="5">
        <v>113</v>
      </c>
      <c r="B114" s="6" t="s">
        <v>337</v>
      </c>
      <c r="C114" s="7" t="s">
        <v>338</v>
      </c>
      <c r="D114" s="4" t="s">
        <v>339</v>
      </c>
      <c r="E114" s="7" t="s">
        <v>180</v>
      </c>
      <c r="F114" s="7" t="s">
        <v>23</v>
      </c>
    </row>
    <row r="115" spans="1:6" ht="15.75" customHeight="1">
      <c r="A115" s="5">
        <v>114</v>
      </c>
      <c r="B115" s="6" t="s">
        <v>340</v>
      </c>
      <c r="C115" s="7" t="s">
        <v>341</v>
      </c>
      <c r="D115" s="4" t="s">
        <v>342</v>
      </c>
      <c r="E115" s="7" t="s">
        <v>120</v>
      </c>
      <c r="F115" s="7" t="s">
        <v>23</v>
      </c>
    </row>
    <row r="116" spans="1:6" ht="15.75" customHeight="1">
      <c r="A116" s="5">
        <v>115</v>
      </c>
      <c r="B116" s="6" t="s">
        <v>343</v>
      </c>
      <c r="C116" s="7" t="s">
        <v>344</v>
      </c>
      <c r="D116" s="4" t="s">
        <v>345</v>
      </c>
      <c r="E116" s="7" t="s">
        <v>50</v>
      </c>
      <c r="F116" s="7" t="s">
        <v>23</v>
      </c>
    </row>
    <row r="117" spans="1:6" ht="15.75" customHeight="1">
      <c r="A117" s="5">
        <v>116</v>
      </c>
      <c r="B117" s="6" t="s">
        <v>346</v>
      </c>
      <c r="C117" s="7" t="s">
        <v>347</v>
      </c>
      <c r="D117" s="4" t="s">
        <v>348</v>
      </c>
      <c r="E117" s="7" t="s">
        <v>127</v>
      </c>
      <c r="F117" s="7" t="s">
        <v>23</v>
      </c>
    </row>
    <row r="118" spans="1:6" ht="15.75" customHeight="1">
      <c r="A118" s="5">
        <v>117</v>
      </c>
      <c r="B118" s="6" t="s">
        <v>349</v>
      </c>
      <c r="C118" s="7" t="s">
        <v>350</v>
      </c>
      <c r="D118" s="4" t="s">
        <v>351</v>
      </c>
      <c r="E118" s="7" t="s">
        <v>22</v>
      </c>
      <c r="F118" s="7" t="s">
        <v>23</v>
      </c>
    </row>
    <row r="119" spans="1:6" ht="15.75" customHeight="1">
      <c r="A119" s="5">
        <v>118</v>
      </c>
      <c r="B119" s="6" t="s">
        <v>352</v>
      </c>
      <c r="C119" s="7" t="s">
        <v>353</v>
      </c>
      <c r="D119" s="4" t="s">
        <v>354</v>
      </c>
      <c r="E119" s="7" t="s">
        <v>22</v>
      </c>
      <c r="F119" s="7" t="s">
        <v>23</v>
      </c>
    </row>
    <row r="120" spans="1:6" ht="15.75" customHeight="1">
      <c r="A120" s="5">
        <v>119</v>
      </c>
      <c r="B120" s="6" t="s">
        <v>355</v>
      </c>
      <c r="C120" s="7" t="s">
        <v>356</v>
      </c>
      <c r="D120" s="4" t="s">
        <v>357</v>
      </c>
      <c r="E120" s="7" t="s">
        <v>36</v>
      </c>
      <c r="F120" s="7" t="s">
        <v>23</v>
      </c>
    </row>
    <row r="121" spans="1:6" ht="15.75" customHeight="1">
      <c r="A121" s="5">
        <v>120</v>
      </c>
      <c r="B121" s="6" t="s">
        <v>358</v>
      </c>
      <c r="C121" s="7" t="s">
        <v>356</v>
      </c>
      <c r="D121" s="4" t="s">
        <v>359</v>
      </c>
      <c r="E121" s="7" t="s">
        <v>36</v>
      </c>
      <c r="F121" s="7" t="s">
        <v>23</v>
      </c>
    </row>
    <row r="122" spans="1:6" ht="15.75" customHeight="1">
      <c r="A122" s="5">
        <v>121</v>
      </c>
      <c r="B122" s="6" t="s">
        <v>360</v>
      </c>
      <c r="C122" s="7" t="s">
        <v>361</v>
      </c>
      <c r="D122" s="4" t="s">
        <v>362</v>
      </c>
      <c r="E122" s="7" t="s">
        <v>180</v>
      </c>
      <c r="F122" s="7" t="s">
        <v>23</v>
      </c>
    </row>
    <row r="123" spans="1:6" ht="15.75" customHeight="1">
      <c r="A123" s="5">
        <v>122</v>
      </c>
      <c r="B123" s="6" t="s">
        <v>363</v>
      </c>
      <c r="C123" s="7" t="s">
        <v>364</v>
      </c>
      <c r="D123" s="4" t="s">
        <v>365</v>
      </c>
      <c r="E123" s="7" t="s">
        <v>36</v>
      </c>
      <c r="F123" s="7" t="s">
        <v>23</v>
      </c>
    </row>
    <row r="124" spans="1:6" ht="15.75" customHeight="1">
      <c r="A124" s="5">
        <v>123</v>
      </c>
      <c r="B124" s="6" t="s">
        <v>366</v>
      </c>
      <c r="C124" s="7" t="s">
        <v>367</v>
      </c>
      <c r="D124" s="4" t="s">
        <v>368</v>
      </c>
      <c r="E124" s="7" t="s">
        <v>22</v>
      </c>
      <c r="F124" s="7" t="s">
        <v>23</v>
      </c>
    </row>
    <row r="125" spans="1:6" ht="15.75" customHeight="1">
      <c r="A125" s="5">
        <v>124</v>
      </c>
      <c r="B125" s="6" t="s">
        <v>369</v>
      </c>
      <c r="C125" s="7" t="s">
        <v>370</v>
      </c>
      <c r="D125" s="4" t="s">
        <v>371</v>
      </c>
      <c r="E125" s="7" t="s">
        <v>180</v>
      </c>
      <c r="F125" s="7" t="s">
        <v>23</v>
      </c>
    </row>
    <row r="126" spans="1:6" ht="15.75" customHeight="1">
      <c r="A126" s="5">
        <v>125</v>
      </c>
      <c r="B126" s="6" t="s">
        <v>372</v>
      </c>
      <c r="C126" s="7" t="s">
        <v>373</v>
      </c>
      <c r="D126" s="4" t="s">
        <v>374</v>
      </c>
      <c r="E126" s="7" t="s">
        <v>120</v>
      </c>
      <c r="F126" s="7" t="s">
        <v>23</v>
      </c>
    </row>
    <row r="127" spans="1:6" ht="15.75" customHeight="1">
      <c r="A127" s="5">
        <v>126</v>
      </c>
      <c r="B127" s="6" t="s">
        <v>375</v>
      </c>
      <c r="C127" s="7" t="s">
        <v>376</v>
      </c>
      <c r="D127" s="4" t="s">
        <v>377</v>
      </c>
      <c r="E127" s="7" t="s">
        <v>180</v>
      </c>
      <c r="F127" s="7" t="s">
        <v>23</v>
      </c>
    </row>
    <row r="128" spans="1:6" ht="15.75" customHeight="1">
      <c r="A128" s="5">
        <v>127</v>
      </c>
      <c r="B128" s="6" t="s">
        <v>378</v>
      </c>
      <c r="C128" s="7" t="s">
        <v>379</v>
      </c>
      <c r="D128" s="4" t="s">
        <v>380</v>
      </c>
      <c r="E128" s="7" t="s">
        <v>180</v>
      </c>
      <c r="F128" s="7" t="s">
        <v>23</v>
      </c>
    </row>
    <row r="129" spans="1:6" ht="15.75" customHeight="1">
      <c r="A129" s="5">
        <v>128</v>
      </c>
      <c r="B129" s="6" t="s">
        <v>381</v>
      </c>
      <c r="C129" s="7" t="s">
        <v>382</v>
      </c>
      <c r="D129" s="4" t="s">
        <v>383</v>
      </c>
      <c r="E129" s="7" t="s">
        <v>384</v>
      </c>
      <c r="F129" s="7" t="s">
        <v>23</v>
      </c>
    </row>
    <row r="130" spans="1:6" ht="15.75" customHeight="1">
      <c r="A130" s="5">
        <v>129</v>
      </c>
      <c r="B130" s="6" t="s">
        <v>385</v>
      </c>
      <c r="C130" s="7" t="s">
        <v>386</v>
      </c>
      <c r="D130" s="4" t="s">
        <v>387</v>
      </c>
      <c r="E130" s="7" t="s">
        <v>388</v>
      </c>
      <c r="F130" s="7" t="s">
        <v>23</v>
      </c>
    </row>
    <row r="131" spans="1:6" ht="15.75" customHeight="1">
      <c r="A131" s="5">
        <v>130</v>
      </c>
      <c r="B131" s="6" t="s">
        <v>389</v>
      </c>
      <c r="C131" s="7" t="s">
        <v>390</v>
      </c>
      <c r="D131" s="4" t="s">
        <v>391</v>
      </c>
      <c r="E131" s="7" t="s">
        <v>127</v>
      </c>
      <c r="F131" s="7" t="s">
        <v>23</v>
      </c>
    </row>
    <row r="132" spans="1:6" ht="15.75" customHeight="1">
      <c r="A132" s="5">
        <v>131</v>
      </c>
      <c r="B132" s="6" t="s">
        <v>392</v>
      </c>
      <c r="C132" s="7" t="s">
        <v>393</v>
      </c>
      <c r="D132" s="4" t="s">
        <v>394</v>
      </c>
      <c r="E132" s="7" t="s">
        <v>384</v>
      </c>
      <c r="F132" s="7" t="s">
        <v>23</v>
      </c>
    </row>
    <row r="133" spans="1:6" ht="15.75" customHeight="1">
      <c r="A133" s="5">
        <v>132</v>
      </c>
      <c r="B133" s="6" t="s">
        <v>395</v>
      </c>
      <c r="C133" s="7" t="s">
        <v>396</v>
      </c>
      <c r="D133" s="4" t="s">
        <v>397</v>
      </c>
      <c r="E133" s="7" t="s">
        <v>120</v>
      </c>
      <c r="F133" s="7" t="s">
        <v>23</v>
      </c>
    </row>
    <row r="134" spans="1:6" ht="15.75" customHeight="1">
      <c r="A134" s="5">
        <v>133</v>
      </c>
      <c r="B134" s="6" t="s">
        <v>398</v>
      </c>
      <c r="C134" s="7" t="s">
        <v>399</v>
      </c>
      <c r="D134" s="4" t="s">
        <v>400</v>
      </c>
      <c r="E134" s="7" t="s">
        <v>40</v>
      </c>
      <c r="F134" s="7" t="s">
        <v>23</v>
      </c>
    </row>
    <row r="135" spans="1:6" ht="15.75" customHeight="1">
      <c r="A135" s="5">
        <v>134</v>
      </c>
      <c r="B135" s="6" t="s">
        <v>401</v>
      </c>
      <c r="C135" s="7" t="s">
        <v>402</v>
      </c>
      <c r="D135" s="4" t="s">
        <v>403</v>
      </c>
      <c r="E135" s="7" t="s">
        <v>40</v>
      </c>
      <c r="F135" s="7" t="s">
        <v>23</v>
      </c>
    </row>
    <row r="136" spans="1:6" ht="15.75" customHeight="1">
      <c r="A136" s="5">
        <v>135</v>
      </c>
      <c r="B136" s="6" t="s">
        <v>404</v>
      </c>
      <c r="C136" s="7" t="s">
        <v>405</v>
      </c>
      <c r="D136" s="4" t="s">
        <v>406</v>
      </c>
      <c r="E136" s="7" t="s">
        <v>36</v>
      </c>
      <c r="F136" s="7" t="s">
        <v>23</v>
      </c>
    </row>
    <row r="137" spans="1:6" ht="15.75" customHeight="1">
      <c r="A137" s="5">
        <v>136</v>
      </c>
      <c r="B137" s="6" t="s">
        <v>407</v>
      </c>
      <c r="C137" s="7" t="s">
        <v>408</v>
      </c>
      <c r="D137" s="4" t="s">
        <v>409</v>
      </c>
      <c r="E137" s="7" t="s">
        <v>36</v>
      </c>
      <c r="F137" s="7" t="s">
        <v>23</v>
      </c>
    </row>
    <row r="138" spans="1:6" ht="15.75" customHeight="1">
      <c r="A138" s="5">
        <v>137</v>
      </c>
      <c r="B138" s="6" t="s">
        <v>410</v>
      </c>
      <c r="C138" s="7" t="s">
        <v>411</v>
      </c>
      <c r="D138" s="4" t="s">
        <v>412</v>
      </c>
      <c r="E138" s="7" t="s">
        <v>180</v>
      </c>
      <c r="F138" s="7" t="s">
        <v>23</v>
      </c>
    </row>
    <row r="139" spans="1:6" ht="15.75" customHeight="1">
      <c r="A139" s="5">
        <v>138</v>
      </c>
      <c r="B139" s="6" t="s">
        <v>413</v>
      </c>
      <c r="C139" s="7" t="s">
        <v>414</v>
      </c>
      <c r="D139" s="4" t="s">
        <v>415</v>
      </c>
      <c r="E139" s="7" t="s">
        <v>180</v>
      </c>
      <c r="F139" s="7" t="s">
        <v>23</v>
      </c>
    </row>
    <row r="140" spans="1:6" ht="15.75" customHeight="1">
      <c r="A140" s="5">
        <v>139</v>
      </c>
      <c r="B140" s="6" t="s">
        <v>416</v>
      </c>
      <c r="C140" s="7" t="s">
        <v>417</v>
      </c>
      <c r="D140" s="4" t="s">
        <v>418</v>
      </c>
      <c r="E140" s="7" t="s">
        <v>22</v>
      </c>
      <c r="F140" s="7" t="s">
        <v>23</v>
      </c>
    </row>
    <row r="141" spans="1:6" ht="15.75" customHeight="1">
      <c r="A141" s="5">
        <v>140</v>
      </c>
      <c r="B141" s="6" t="s">
        <v>419</v>
      </c>
      <c r="C141" s="7" t="s">
        <v>420</v>
      </c>
      <c r="D141" s="4" t="s">
        <v>421</v>
      </c>
      <c r="E141" s="7" t="s">
        <v>22</v>
      </c>
      <c r="F141" s="7" t="s">
        <v>23</v>
      </c>
    </row>
    <row r="142" spans="1:6" ht="15.75" customHeight="1">
      <c r="A142" s="5">
        <v>141</v>
      </c>
      <c r="B142" s="6" t="s">
        <v>422</v>
      </c>
      <c r="C142" s="7" t="s">
        <v>423</v>
      </c>
      <c r="D142" s="4" t="s">
        <v>424</v>
      </c>
      <c r="E142" s="7" t="s">
        <v>36</v>
      </c>
      <c r="F142" s="7" t="s">
        <v>23</v>
      </c>
    </row>
    <row r="143" spans="1:6" ht="15.75" customHeight="1">
      <c r="A143" s="5">
        <v>142</v>
      </c>
      <c r="B143" s="6" t="s">
        <v>425</v>
      </c>
      <c r="C143" s="7" t="s">
        <v>426</v>
      </c>
      <c r="D143" s="4" t="s">
        <v>427</v>
      </c>
      <c r="E143" s="7" t="s">
        <v>180</v>
      </c>
      <c r="F143" s="7" t="s">
        <v>23</v>
      </c>
    </row>
    <row r="144" spans="1:6" ht="15.75" customHeight="1">
      <c r="A144" s="5">
        <v>143</v>
      </c>
      <c r="B144" s="6" t="s">
        <v>428</v>
      </c>
      <c r="C144" s="7" t="s">
        <v>429</v>
      </c>
      <c r="D144" s="4" t="s">
        <v>430</v>
      </c>
      <c r="E144" s="7" t="s">
        <v>180</v>
      </c>
      <c r="F144" s="7" t="s">
        <v>23</v>
      </c>
    </row>
    <row r="145" spans="1:6" ht="15.75" customHeight="1">
      <c r="A145" s="5">
        <v>144</v>
      </c>
      <c r="B145" s="6" t="s">
        <v>431</v>
      </c>
      <c r="C145" s="7" t="s">
        <v>432</v>
      </c>
      <c r="D145" s="4" t="s">
        <v>433</v>
      </c>
      <c r="E145" s="7" t="s">
        <v>180</v>
      </c>
      <c r="F145" s="7" t="s">
        <v>23</v>
      </c>
    </row>
    <row r="146" spans="1:6" ht="15.75" customHeight="1">
      <c r="A146" s="5">
        <v>145</v>
      </c>
      <c r="B146" s="6" t="s">
        <v>434</v>
      </c>
      <c r="C146" s="7" t="s">
        <v>435</v>
      </c>
      <c r="D146" s="4" t="s">
        <v>436</v>
      </c>
      <c r="E146" s="7" t="s">
        <v>36</v>
      </c>
      <c r="F146" s="7" t="s">
        <v>23</v>
      </c>
    </row>
    <row r="147" spans="1:6" ht="15.75" customHeight="1">
      <c r="A147" s="5">
        <v>146</v>
      </c>
      <c r="B147" s="6" t="s">
        <v>437</v>
      </c>
      <c r="C147" s="7" t="s">
        <v>438</v>
      </c>
      <c r="D147" s="4" t="s">
        <v>439</v>
      </c>
      <c r="E147" s="7" t="s">
        <v>180</v>
      </c>
      <c r="F147" s="7" t="s">
        <v>23</v>
      </c>
    </row>
    <row r="148" spans="1:6" ht="15.75" customHeight="1">
      <c r="A148" s="5">
        <v>147</v>
      </c>
      <c r="B148" s="6" t="s">
        <v>440</v>
      </c>
      <c r="C148" s="7" t="s">
        <v>441</v>
      </c>
      <c r="D148" s="4" t="s">
        <v>442</v>
      </c>
      <c r="E148" s="7" t="s">
        <v>180</v>
      </c>
      <c r="F148" s="7" t="s">
        <v>23</v>
      </c>
    </row>
    <row r="149" spans="1:6" ht="15.75" customHeight="1">
      <c r="A149" s="5">
        <v>148</v>
      </c>
      <c r="B149" s="6" t="s">
        <v>443</v>
      </c>
      <c r="C149" s="7" t="s">
        <v>444</v>
      </c>
      <c r="D149" s="4" t="s">
        <v>445</v>
      </c>
      <c r="E149" s="7" t="s">
        <v>388</v>
      </c>
      <c r="F149" s="7" t="s">
        <v>23</v>
      </c>
    </row>
    <row r="150" spans="1:6" ht="15.75" customHeight="1">
      <c r="A150" s="5">
        <v>149</v>
      </c>
      <c r="B150" s="6" t="s">
        <v>446</v>
      </c>
      <c r="C150" s="7" t="s">
        <v>444</v>
      </c>
      <c r="D150" s="4" t="s">
        <v>447</v>
      </c>
      <c r="E150" s="7" t="s">
        <v>388</v>
      </c>
      <c r="F150" s="7" t="s">
        <v>23</v>
      </c>
    </row>
    <row r="151" spans="1:6" ht="15.75" customHeight="1">
      <c r="A151" s="5">
        <v>150</v>
      </c>
      <c r="B151" s="6" t="s">
        <v>448</v>
      </c>
      <c r="C151" s="7" t="s">
        <v>449</v>
      </c>
      <c r="D151" s="4" t="s">
        <v>450</v>
      </c>
      <c r="E151" s="7" t="s">
        <v>388</v>
      </c>
      <c r="F151" s="7" t="s">
        <v>23</v>
      </c>
    </row>
    <row r="152" spans="1:6" ht="15.75" customHeight="1">
      <c r="A152" s="5">
        <v>151</v>
      </c>
      <c r="B152" s="6" t="s">
        <v>451</v>
      </c>
      <c r="C152" s="7" t="s">
        <v>452</v>
      </c>
      <c r="D152" s="4" t="s">
        <v>453</v>
      </c>
      <c r="E152" s="7" t="s">
        <v>384</v>
      </c>
      <c r="F152" s="7" t="s">
        <v>23</v>
      </c>
    </row>
    <row r="153" spans="1:6" ht="15.75" customHeight="1">
      <c r="A153" s="5">
        <v>152</v>
      </c>
      <c r="B153" s="6" t="s">
        <v>454</v>
      </c>
      <c r="C153" s="7" t="s">
        <v>455</v>
      </c>
      <c r="D153" s="4" t="s">
        <v>456</v>
      </c>
      <c r="E153" s="7" t="s">
        <v>180</v>
      </c>
      <c r="F153" s="7" t="s">
        <v>23</v>
      </c>
    </row>
    <row r="154" spans="1:6" ht="15.75" customHeight="1">
      <c r="A154" s="5">
        <v>153</v>
      </c>
      <c r="B154" s="6" t="s">
        <v>457</v>
      </c>
      <c r="C154" s="7" t="s">
        <v>458</v>
      </c>
      <c r="D154" s="4" t="s">
        <v>459</v>
      </c>
      <c r="E154" s="7" t="s">
        <v>180</v>
      </c>
      <c r="F154" s="7" t="s">
        <v>23</v>
      </c>
    </row>
    <row r="155" spans="1:6" ht="15.75" customHeight="1">
      <c r="A155" s="5">
        <v>154</v>
      </c>
      <c r="B155" s="6" t="s">
        <v>460</v>
      </c>
      <c r="C155" s="7" t="s">
        <v>461</v>
      </c>
      <c r="D155" s="4" t="s">
        <v>462</v>
      </c>
      <c r="E155" s="7" t="s">
        <v>22</v>
      </c>
      <c r="F155" s="7" t="s">
        <v>23</v>
      </c>
    </row>
    <row r="156" spans="1:6" ht="15.75" customHeight="1">
      <c r="A156" s="5">
        <v>155</v>
      </c>
      <c r="B156" s="6" t="s">
        <v>463</v>
      </c>
      <c r="C156" s="7" t="s">
        <v>464</v>
      </c>
      <c r="D156" s="4" t="s">
        <v>465</v>
      </c>
      <c r="E156" s="7" t="s">
        <v>384</v>
      </c>
      <c r="F156" s="7" t="s">
        <v>23</v>
      </c>
    </row>
    <row r="157" spans="1:6" ht="15.75" customHeight="1">
      <c r="A157" s="5">
        <v>156</v>
      </c>
      <c r="B157" s="6" t="s">
        <v>466</v>
      </c>
      <c r="C157" s="7" t="s">
        <v>467</v>
      </c>
      <c r="D157" s="4" t="s">
        <v>468</v>
      </c>
      <c r="E157" s="7" t="s">
        <v>22</v>
      </c>
      <c r="F157" s="7" t="s">
        <v>23</v>
      </c>
    </row>
    <row r="158" spans="1:6" ht="15.75" customHeight="1">
      <c r="A158" s="5">
        <v>157</v>
      </c>
      <c r="B158" s="6" t="s">
        <v>469</v>
      </c>
      <c r="C158" s="7" t="s">
        <v>470</v>
      </c>
      <c r="D158" s="4" t="s">
        <v>471</v>
      </c>
      <c r="E158" s="7" t="s">
        <v>36</v>
      </c>
      <c r="F158" s="7" t="s">
        <v>23</v>
      </c>
    </row>
    <row r="159" spans="1:6" ht="15.75" customHeight="1">
      <c r="A159" s="5">
        <v>158</v>
      </c>
      <c r="B159" s="6" t="s">
        <v>472</v>
      </c>
      <c r="C159" s="7" t="s">
        <v>473</v>
      </c>
      <c r="D159" s="4" t="s">
        <v>474</v>
      </c>
      <c r="E159" s="7" t="s">
        <v>50</v>
      </c>
      <c r="F159" s="7" t="s">
        <v>23</v>
      </c>
    </row>
    <row r="160" spans="1:6" ht="15.75" customHeight="1">
      <c r="A160" s="5">
        <v>159</v>
      </c>
      <c r="B160" s="6" t="s">
        <v>475</v>
      </c>
      <c r="C160" s="7" t="s">
        <v>476</v>
      </c>
      <c r="D160" s="4" t="s">
        <v>477</v>
      </c>
      <c r="E160" s="7" t="s">
        <v>22</v>
      </c>
      <c r="F160" s="7" t="s">
        <v>23</v>
      </c>
    </row>
    <row r="161" spans="1:6" ht="15.75" customHeight="1">
      <c r="A161" s="5">
        <v>160</v>
      </c>
      <c r="B161" s="6" t="s">
        <v>478</v>
      </c>
      <c r="C161" s="7" t="s">
        <v>476</v>
      </c>
      <c r="D161" s="4" t="s">
        <v>479</v>
      </c>
      <c r="E161" s="7" t="s">
        <v>22</v>
      </c>
      <c r="F161" s="7" t="s">
        <v>23</v>
      </c>
    </row>
    <row r="162" spans="1:6" ht="15.75" customHeight="1">
      <c r="A162" s="5">
        <v>161</v>
      </c>
      <c r="B162" s="6" t="s">
        <v>480</v>
      </c>
      <c r="C162" s="7" t="s">
        <v>481</v>
      </c>
      <c r="D162" s="4" t="s">
        <v>482</v>
      </c>
      <c r="E162" s="7" t="s">
        <v>22</v>
      </c>
      <c r="F162" s="7" t="s">
        <v>23</v>
      </c>
    </row>
    <row r="163" spans="1:6" ht="15.75" customHeight="1">
      <c r="A163" s="5">
        <v>162</v>
      </c>
      <c r="B163" s="6" t="s">
        <v>483</v>
      </c>
      <c r="C163" s="7" t="s">
        <v>484</v>
      </c>
      <c r="D163" s="4" t="s">
        <v>485</v>
      </c>
      <c r="E163" s="7" t="s">
        <v>180</v>
      </c>
      <c r="F163" s="7" t="s">
        <v>23</v>
      </c>
    </row>
    <row r="164" spans="1:6" ht="15.75" customHeight="1">
      <c r="A164" s="5">
        <v>163</v>
      </c>
      <c r="B164" s="6" t="s">
        <v>486</v>
      </c>
      <c r="C164" s="7" t="s">
        <v>487</v>
      </c>
      <c r="D164" s="4" t="s">
        <v>488</v>
      </c>
      <c r="E164" s="7" t="s">
        <v>40</v>
      </c>
      <c r="F164" s="7" t="s">
        <v>23</v>
      </c>
    </row>
    <row r="165" spans="1:6" ht="15.75" customHeight="1">
      <c r="A165" s="5">
        <v>164</v>
      </c>
      <c r="B165" s="6" t="s">
        <v>489</v>
      </c>
      <c r="C165" s="7" t="s">
        <v>490</v>
      </c>
      <c r="D165" s="4" t="s">
        <v>491</v>
      </c>
      <c r="E165" s="7" t="s">
        <v>388</v>
      </c>
      <c r="F165" s="7" t="s">
        <v>23</v>
      </c>
    </row>
    <row r="166" spans="1:6" ht="15.75" customHeight="1">
      <c r="A166" s="5">
        <v>165</v>
      </c>
      <c r="B166" s="6" t="s">
        <v>492</v>
      </c>
      <c r="C166" s="7" t="s">
        <v>493</v>
      </c>
      <c r="D166" s="4" t="s">
        <v>494</v>
      </c>
      <c r="E166" s="7" t="s">
        <v>180</v>
      </c>
      <c r="F166" s="7" t="s">
        <v>23</v>
      </c>
    </row>
    <row r="167" spans="1:6" ht="15.75" customHeight="1">
      <c r="A167" s="5">
        <v>166</v>
      </c>
      <c r="B167" s="6" t="s">
        <v>495</v>
      </c>
      <c r="C167" s="7" t="s">
        <v>496</v>
      </c>
      <c r="D167" s="4" t="s">
        <v>497</v>
      </c>
      <c r="E167" s="7" t="s">
        <v>36</v>
      </c>
      <c r="F167" s="7" t="s">
        <v>23</v>
      </c>
    </row>
    <row r="168" spans="1:6" ht="15.75" customHeight="1">
      <c r="A168" s="5">
        <v>167</v>
      </c>
      <c r="B168" s="6" t="s">
        <v>498</v>
      </c>
      <c r="C168" s="7" t="s">
        <v>499</v>
      </c>
      <c r="D168" s="4" t="s">
        <v>500</v>
      </c>
      <c r="E168" s="7" t="s">
        <v>501</v>
      </c>
      <c r="F168" s="7" t="s">
        <v>23</v>
      </c>
    </row>
    <row r="169" spans="1:6" ht="15.75" customHeight="1">
      <c r="A169" s="5">
        <v>168</v>
      </c>
      <c r="B169" s="6" t="s">
        <v>502</v>
      </c>
      <c r="C169" s="7" t="s">
        <v>503</v>
      </c>
      <c r="D169" s="4" t="s">
        <v>504</v>
      </c>
      <c r="E169" s="7" t="s">
        <v>180</v>
      </c>
      <c r="F169" s="7" t="s">
        <v>23</v>
      </c>
    </row>
    <row r="170" spans="1:6" ht="15.75" customHeight="1">
      <c r="A170" s="5">
        <v>169</v>
      </c>
      <c r="B170" s="6" t="s">
        <v>505</v>
      </c>
      <c r="C170" s="7" t="s">
        <v>506</v>
      </c>
      <c r="D170" s="4" t="s">
        <v>507</v>
      </c>
      <c r="E170" s="7" t="s">
        <v>50</v>
      </c>
      <c r="F170" s="7" t="s">
        <v>23</v>
      </c>
    </row>
    <row r="171" spans="1:6" ht="15.75" customHeight="1">
      <c r="A171" s="5">
        <v>170</v>
      </c>
      <c r="B171" s="6" t="s">
        <v>508</v>
      </c>
      <c r="C171" s="7" t="s">
        <v>509</v>
      </c>
      <c r="D171" s="4" t="s">
        <v>510</v>
      </c>
      <c r="E171" s="7" t="s">
        <v>180</v>
      </c>
      <c r="F171" s="7" t="s">
        <v>23</v>
      </c>
    </row>
    <row r="172" spans="1:6" ht="15.75" customHeight="1">
      <c r="A172" s="5">
        <v>171</v>
      </c>
      <c r="B172" s="6" t="s">
        <v>511</v>
      </c>
      <c r="C172" s="7" t="s">
        <v>512</v>
      </c>
      <c r="D172" s="4" t="s">
        <v>513</v>
      </c>
      <c r="E172" s="7" t="s">
        <v>180</v>
      </c>
      <c r="F172" s="7" t="s">
        <v>23</v>
      </c>
    </row>
    <row r="173" spans="1:6" ht="15.75" customHeight="1">
      <c r="A173" s="5">
        <v>172</v>
      </c>
      <c r="B173" s="6" t="s">
        <v>514</v>
      </c>
      <c r="C173" s="7" t="s">
        <v>515</v>
      </c>
      <c r="D173" s="4" t="s">
        <v>516</v>
      </c>
      <c r="E173" s="7" t="s">
        <v>180</v>
      </c>
      <c r="F173" s="7" t="s">
        <v>23</v>
      </c>
    </row>
    <row r="174" spans="1:6" ht="15.75" customHeight="1">
      <c r="A174" s="5">
        <v>173</v>
      </c>
      <c r="B174" s="6" t="s">
        <v>517</v>
      </c>
      <c r="C174" s="7" t="s">
        <v>518</v>
      </c>
      <c r="D174" s="4" t="s">
        <v>519</v>
      </c>
      <c r="E174" s="7" t="s">
        <v>40</v>
      </c>
      <c r="F174" s="7" t="s">
        <v>23</v>
      </c>
    </row>
    <row r="175" spans="1:6" ht="15.75" customHeight="1">
      <c r="A175" s="5">
        <v>174</v>
      </c>
      <c r="B175" s="6" t="s">
        <v>520</v>
      </c>
      <c r="C175" s="7" t="s">
        <v>521</v>
      </c>
      <c r="D175" s="4" t="s">
        <v>522</v>
      </c>
      <c r="E175" s="7" t="s">
        <v>180</v>
      </c>
      <c r="F175" s="7" t="s">
        <v>23</v>
      </c>
    </row>
    <row r="176" spans="1:6" ht="15.75" customHeight="1">
      <c r="A176" s="5">
        <v>175</v>
      </c>
      <c r="B176" s="6" t="s">
        <v>523</v>
      </c>
      <c r="C176" s="7" t="s">
        <v>524</v>
      </c>
      <c r="D176" s="4" t="s">
        <v>525</v>
      </c>
      <c r="E176" s="7" t="s">
        <v>22</v>
      </c>
      <c r="F176" s="7" t="s">
        <v>23</v>
      </c>
    </row>
    <row r="177" spans="1:6" ht="15.75" customHeight="1">
      <c r="A177" s="5">
        <v>176</v>
      </c>
      <c r="B177" s="6" t="s">
        <v>526</v>
      </c>
      <c r="C177" s="7" t="s">
        <v>527</v>
      </c>
      <c r="D177" s="4" t="s">
        <v>528</v>
      </c>
      <c r="E177" s="7" t="s">
        <v>384</v>
      </c>
      <c r="F177" s="7" t="s">
        <v>23</v>
      </c>
    </row>
    <row r="178" spans="1:6" ht="15.75" customHeight="1">
      <c r="A178" s="5">
        <v>177</v>
      </c>
      <c r="B178" s="6" t="s">
        <v>529</v>
      </c>
      <c r="C178" s="7" t="s">
        <v>530</v>
      </c>
      <c r="D178" s="4" t="s">
        <v>531</v>
      </c>
      <c r="E178" s="7" t="s">
        <v>127</v>
      </c>
      <c r="F178" s="7" t="s">
        <v>23</v>
      </c>
    </row>
    <row r="179" spans="1:6" ht="15.75" customHeight="1">
      <c r="A179" s="5">
        <v>178</v>
      </c>
      <c r="B179" s="6" t="s">
        <v>532</v>
      </c>
      <c r="C179" s="7" t="s">
        <v>533</v>
      </c>
      <c r="D179" s="4" t="s">
        <v>534</v>
      </c>
      <c r="E179" s="7" t="s">
        <v>535</v>
      </c>
      <c r="F179" s="7" t="s">
        <v>23</v>
      </c>
    </row>
    <row r="180" spans="1:6" ht="15.75" customHeight="1">
      <c r="A180" s="5">
        <v>179</v>
      </c>
      <c r="B180" s="6" t="s">
        <v>536</v>
      </c>
      <c r="C180" s="7" t="s">
        <v>537</v>
      </c>
      <c r="D180" s="4" t="s">
        <v>538</v>
      </c>
      <c r="E180" s="7" t="s">
        <v>22</v>
      </c>
      <c r="F180" s="7" t="s">
        <v>23</v>
      </c>
    </row>
    <row r="181" spans="1:6" ht="15.75" customHeight="1">
      <c r="A181" s="5">
        <v>180</v>
      </c>
      <c r="B181" s="6" t="s">
        <v>539</v>
      </c>
      <c r="C181" s="7" t="s">
        <v>540</v>
      </c>
      <c r="D181" s="4" t="s">
        <v>541</v>
      </c>
      <c r="E181" s="7" t="s">
        <v>120</v>
      </c>
      <c r="F181" s="7" t="s">
        <v>23</v>
      </c>
    </row>
    <row r="182" spans="1:6" ht="15.75" customHeight="1">
      <c r="A182" s="5">
        <v>181</v>
      </c>
      <c r="B182" s="6" t="s">
        <v>542</v>
      </c>
      <c r="C182" s="7" t="s">
        <v>543</v>
      </c>
      <c r="D182" s="4" t="s">
        <v>544</v>
      </c>
      <c r="E182" s="7" t="s">
        <v>36</v>
      </c>
      <c r="F182" s="7" t="s">
        <v>23</v>
      </c>
    </row>
    <row r="183" spans="1:6" ht="15.75" customHeight="1">
      <c r="A183" s="5">
        <v>182</v>
      </c>
      <c r="B183" s="6" t="s">
        <v>545</v>
      </c>
      <c r="C183" s="7" t="s">
        <v>546</v>
      </c>
      <c r="D183" s="4" t="s">
        <v>547</v>
      </c>
      <c r="E183" s="7" t="s">
        <v>180</v>
      </c>
      <c r="F183" s="7" t="s">
        <v>23</v>
      </c>
    </row>
    <row r="184" spans="1:6" ht="15.75" customHeight="1">
      <c r="A184" s="5">
        <v>183</v>
      </c>
      <c r="B184" s="6" t="s">
        <v>548</v>
      </c>
      <c r="C184" s="7" t="s">
        <v>549</v>
      </c>
      <c r="D184" s="4" t="s">
        <v>550</v>
      </c>
      <c r="E184" s="7" t="s">
        <v>120</v>
      </c>
      <c r="F184" s="7" t="s">
        <v>23</v>
      </c>
    </row>
    <row r="185" spans="1:6" ht="15.75" customHeight="1">
      <c r="A185" s="5">
        <v>184</v>
      </c>
      <c r="B185" s="6" t="s">
        <v>551</v>
      </c>
      <c r="C185" s="7" t="s">
        <v>552</v>
      </c>
      <c r="D185" s="4" t="s">
        <v>553</v>
      </c>
      <c r="E185" s="7" t="s">
        <v>22</v>
      </c>
      <c r="F185" s="7" t="s">
        <v>23</v>
      </c>
    </row>
    <row r="186" spans="1:6" ht="15.75" customHeight="1">
      <c r="A186" s="5">
        <v>185</v>
      </c>
      <c r="B186" s="6" t="s">
        <v>554</v>
      </c>
      <c r="C186" s="7" t="s">
        <v>555</v>
      </c>
      <c r="D186" s="4" t="s">
        <v>556</v>
      </c>
      <c r="E186" s="7" t="s">
        <v>36</v>
      </c>
      <c r="F186" s="7" t="s">
        <v>23</v>
      </c>
    </row>
    <row r="187" spans="1:6" ht="15.75" customHeight="1">
      <c r="A187" s="5">
        <v>186</v>
      </c>
      <c r="B187" s="6" t="s">
        <v>557</v>
      </c>
      <c r="C187" s="7" t="s">
        <v>558</v>
      </c>
      <c r="D187" s="4" t="s">
        <v>559</v>
      </c>
      <c r="E187" s="7" t="s">
        <v>36</v>
      </c>
      <c r="F187" s="7" t="s">
        <v>23</v>
      </c>
    </row>
    <row r="188" spans="1:6" ht="15.75" customHeight="1">
      <c r="A188" s="5">
        <v>187</v>
      </c>
      <c r="B188" s="6" t="s">
        <v>560</v>
      </c>
      <c r="C188" s="7" t="s">
        <v>561</v>
      </c>
      <c r="D188" s="4" t="s">
        <v>562</v>
      </c>
      <c r="E188" s="7" t="s">
        <v>36</v>
      </c>
      <c r="F188" s="7" t="s">
        <v>23</v>
      </c>
    </row>
    <row r="189" spans="1:6" ht="15.75" customHeight="1">
      <c r="A189" s="5">
        <v>188</v>
      </c>
      <c r="B189" s="6" t="s">
        <v>563</v>
      </c>
      <c r="C189" s="7" t="s">
        <v>564</v>
      </c>
      <c r="D189" s="4" t="s">
        <v>565</v>
      </c>
      <c r="E189" s="7" t="s">
        <v>120</v>
      </c>
      <c r="F189" s="7" t="s">
        <v>23</v>
      </c>
    </row>
    <row r="190" spans="1:6" ht="15.75" customHeight="1">
      <c r="A190" s="5">
        <v>189</v>
      </c>
      <c r="B190" s="6" t="s">
        <v>566</v>
      </c>
      <c r="C190" s="7" t="s">
        <v>567</v>
      </c>
      <c r="D190" s="4" t="s">
        <v>568</v>
      </c>
      <c r="E190" s="7" t="s">
        <v>569</v>
      </c>
      <c r="F190" s="7" t="s">
        <v>23</v>
      </c>
    </row>
    <row r="191" spans="1:6" ht="15.75" customHeight="1">
      <c r="A191" s="5">
        <v>190</v>
      </c>
      <c r="B191" s="6" t="s">
        <v>570</v>
      </c>
      <c r="C191" s="7" t="s">
        <v>571</v>
      </c>
      <c r="D191" s="4" t="s">
        <v>572</v>
      </c>
      <c r="E191" s="7" t="s">
        <v>22</v>
      </c>
      <c r="F191" s="7" t="s">
        <v>23</v>
      </c>
    </row>
    <row r="192" spans="1:6" ht="15.75" customHeight="1">
      <c r="A192" s="5">
        <v>191</v>
      </c>
      <c r="B192" s="6" t="s">
        <v>573</v>
      </c>
      <c r="C192" s="7" t="s">
        <v>574</v>
      </c>
      <c r="D192" s="4" t="s">
        <v>575</v>
      </c>
      <c r="E192" s="7" t="s">
        <v>36</v>
      </c>
      <c r="F192" s="7" t="s">
        <v>23</v>
      </c>
    </row>
    <row r="193" spans="1:6" ht="15.75" customHeight="1">
      <c r="A193" s="5">
        <v>192</v>
      </c>
      <c r="B193" s="6" t="s">
        <v>576</v>
      </c>
      <c r="C193" s="7" t="s">
        <v>577</v>
      </c>
      <c r="D193" s="4" t="s">
        <v>578</v>
      </c>
      <c r="E193" s="7" t="s">
        <v>36</v>
      </c>
      <c r="F193" s="7" t="s">
        <v>23</v>
      </c>
    </row>
    <row r="194" spans="1:6" ht="15.75" customHeight="1">
      <c r="A194" s="5">
        <v>193</v>
      </c>
      <c r="B194" s="6" t="s">
        <v>579</v>
      </c>
      <c r="C194" s="7" t="s">
        <v>580</v>
      </c>
      <c r="D194" s="4" t="s">
        <v>581</v>
      </c>
      <c r="E194" s="7" t="s">
        <v>36</v>
      </c>
      <c r="F194" s="7" t="s">
        <v>23</v>
      </c>
    </row>
    <row r="195" spans="1:6" ht="15.75" customHeight="1">
      <c r="A195" s="5">
        <v>194</v>
      </c>
      <c r="B195" s="6" t="s">
        <v>582</v>
      </c>
      <c r="C195" s="7" t="s">
        <v>583</v>
      </c>
      <c r="D195" s="4" t="s">
        <v>584</v>
      </c>
      <c r="E195" s="7" t="s">
        <v>40</v>
      </c>
      <c r="F195" s="7" t="s">
        <v>23</v>
      </c>
    </row>
    <row r="196" spans="1:6" ht="15.75" customHeight="1">
      <c r="A196" s="5">
        <v>195</v>
      </c>
      <c r="B196" s="6" t="s">
        <v>585</v>
      </c>
      <c r="C196" s="7" t="s">
        <v>583</v>
      </c>
      <c r="D196" s="4" t="s">
        <v>586</v>
      </c>
      <c r="E196" s="7" t="s">
        <v>40</v>
      </c>
      <c r="F196" s="7" t="s">
        <v>23</v>
      </c>
    </row>
    <row r="197" spans="1:6" ht="15.75" customHeight="1">
      <c r="A197" s="5">
        <v>196</v>
      </c>
      <c r="B197" s="6" t="s">
        <v>587</v>
      </c>
      <c r="C197" s="7" t="s">
        <v>588</v>
      </c>
      <c r="D197" s="4" t="s">
        <v>589</v>
      </c>
      <c r="E197" s="7" t="s">
        <v>36</v>
      </c>
      <c r="F197" s="7" t="s">
        <v>23</v>
      </c>
    </row>
    <row r="198" spans="1:6" ht="15.75" customHeight="1">
      <c r="A198" s="5">
        <v>197</v>
      </c>
      <c r="B198" s="6" t="s">
        <v>590</v>
      </c>
      <c r="C198" s="7" t="s">
        <v>591</v>
      </c>
      <c r="D198" s="4" t="s">
        <v>592</v>
      </c>
      <c r="E198" s="7" t="s">
        <v>127</v>
      </c>
      <c r="F198" s="7" t="s">
        <v>23</v>
      </c>
    </row>
    <row r="199" spans="1:6" ht="15.75" customHeight="1">
      <c r="A199" s="5">
        <v>198</v>
      </c>
      <c r="B199" s="6" t="s">
        <v>593</v>
      </c>
      <c r="C199" s="7" t="s">
        <v>594</v>
      </c>
      <c r="D199" s="4" t="s">
        <v>595</v>
      </c>
      <c r="E199" s="7" t="s">
        <v>180</v>
      </c>
      <c r="F199" s="7" t="s">
        <v>23</v>
      </c>
    </row>
    <row r="200" spans="1:6" ht="15.75" customHeight="1">
      <c r="A200" s="5">
        <v>199</v>
      </c>
      <c r="B200" s="6" t="s">
        <v>596</v>
      </c>
      <c r="C200" s="7" t="s">
        <v>594</v>
      </c>
      <c r="D200" s="4" t="s">
        <v>597</v>
      </c>
      <c r="E200" s="7" t="s">
        <v>180</v>
      </c>
      <c r="F200" s="7" t="s">
        <v>23</v>
      </c>
    </row>
    <row r="201" spans="1:6" ht="15.75" customHeight="1">
      <c r="A201" s="5">
        <v>200</v>
      </c>
      <c r="B201" s="6" t="s">
        <v>598</v>
      </c>
      <c r="C201" s="7" t="s">
        <v>599</v>
      </c>
      <c r="D201" s="4" t="s">
        <v>600</v>
      </c>
      <c r="E201" s="7" t="s">
        <v>388</v>
      </c>
      <c r="F201" s="7" t="s">
        <v>23</v>
      </c>
    </row>
    <row r="202" spans="1:6" ht="15.75" customHeight="1">
      <c r="A202" s="5">
        <v>201</v>
      </c>
      <c r="B202" s="6" t="s">
        <v>601</v>
      </c>
      <c r="C202" s="7" t="s">
        <v>602</v>
      </c>
      <c r="D202" s="4" t="s">
        <v>603</v>
      </c>
      <c r="E202" s="7" t="s">
        <v>22</v>
      </c>
      <c r="F202" s="7" t="s">
        <v>23</v>
      </c>
    </row>
    <row r="203" spans="1:6" ht="15.75" customHeight="1">
      <c r="A203" s="5">
        <v>202</v>
      </c>
      <c r="B203" s="6" t="s">
        <v>604</v>
      </c>
      <c r="C203" s="7" t="s">
        <v>602</v>
      </c>
      <c r="D203" s="4" t="s">
        <v>605</v>
      </c>
      <c r="E203" s="7" t="s">
        <v>22</v>
      </c>
      <c r="F203" s="7" t="s">
        <v>23</v>
      </c>
    </row>
    <row r="204" spans="1:6" ht="15.75" customHeight="1">
      <c r="A204" s="5">
        <v>203</v>
      </c>
      <c r="B204" s="6" t="s">
        <v>606</v>
      </c>
      <c r="C204" s="7" t="s">
        <v>607</v>
      </c>
      <c r="D204" s="4" t="s">
        <v>608</v>
      </c>
      <c r="E204" s="7" t="s">
        <v>22</v>
      </c>
      <c r="F204" s="7" t="s">
        <v>23</v>
      </c>
    </row>
    <row r="205" spans="1:6" ht="15.75" customHeight="1">
      <c r="A205" s="5">
        <v>204</v>
      </c>
      <c r="B205" s="6" t="s">
        <v>609</v>
      </c>
      <c r="C205" s="7" t="s">
        <v>610</v>
      </c>
      <c r="D205" s="4" t="s">
        <v>611</v>
      </c>
      <c r="E205" s="7" t="s">
        <v>22</v>
      </c>
      <c r="F205" s="7" t="s">
        <v>23</v>
      </c>
    </row>
    <row r="206" spans="1:6" ht="15.75" customHeight="1">
      <c r="A206" s="5">
        <v>205</v>
      </c>
      <c r="B206" s="6" t="s">
        <v>612</v>
      </c>
      <c r="C206" s="7" t="s">
        <v>613</v>
      </c>
      <c r="D206" s="4" t="s">
        <v>614</v>
      </c>
      <c r="E206" s="7" t="s">
        <v>22</v>
      </c>
      <c r="F206" s="7" t="s">
        <v>23</v>
      </c>
    </row>
    <row r="207" spans="1:6" ht="15.75" customHeight="1">
      <c r="A207" s="5">
        <v>206</v>
      </c>
      <c r="B207" s="6" t="s">
        <v>615</v>
      </c>
      <c r="C207" s="7" t="s">
        <v>613</v>
      </c>
      <c r="D207" s="4" t="s">
        <v>616</v>
      </c>
      <c r="E207" s="7" t="s">
        <v>22</v>
      </c>
      <c r="F207" s="7" t="s">
        <v>23</v>
      </c>
    </row>
    <row r="208" spans="1:6" ht="15.75" customHeight="1">
      <c r="A208" s="5">
        <v>207</v>
      </c>
      <c r="B208" s="6" t="s">
        <v>617</v>
      </c>
      <c r="C208" s="7" t="s">
        <v>618</v>
      </c>
      <c r="D208" s="4" t="s">
        <v>619</v>
      </c>
      <c r="E208" s="7" t="s">
        <v>22</v>
      </c>
      <c r="F208" s="7" t="s">
        <v>23</v>
      </c>
    </row>
    <row r="209" spans="1:6" ht="15.75" customHeight="1">
      <c r="A209" s="5">
        <v>208</v>
      </c>
      <c r="B209" s="6" t="s">
        <v>620</v>
      </c>
      <c r="C209" s="7" t="s">
        <v>621</v>
      </c>
      <c r="D209" s="4" t="s">
        <v>622</v>
      </c>
      <c r="E209" s="7" t="s">
        <v>180</v>
      </c>
      <c r="F209" s="7" t="s">
        <v>23</v>
      </c>
    </row>
    <row r="210" spans="1:6" ht="15.75" customHeight="1">
      <c r="A210" s="5">
        <v>209</v>
      </c>
      <c r="B210" s="6" t="s">
        <v>623</v>
      </c>
      <c r="C210" s="7" t="s">
        <v>624</v>
      </c>
      <c r="D210" s="4" t="s">
        <v>625</v>
      </c>
      <c r="E210" s="7" t="s">
        <v>180</v>
      </c>
      <c r="F210" s="7" t="s">
        <v>23</v>
      </c>
    </row>
    <row r="211" spans="1:6" ht="15.75" customHeight="1">
      <c r="A211" s="5">
        <v>210</v>
      </c>
      <c r="B211" s="6" t="s">
        <v>626</v>
      </c>
      <c r="C211" s="7" t="s">
        <v>627</v>
      </c>
      <c r="D211" s="4" t="s">
        <v>628</v>
      </c>
      <c r="E211" s="7" t="s">
        <v>22</v>
      </c>
      <c r="F211" s="7" t="s">
        <v>23</v>
      </c>
    </row>
    <row r="212" spans="1:6" ht="15.75" customHeight="1">
      <c r="A212" s="5">
        <v>211</v>
      </c>
      <c r="B212" s="6" t="s">
        <v>629</v>
      </c>
      <c r="C212" s="7" t="s">
        <v>630</v>
      </c>
      <c r="D212" s="4" t="s">
        <v>631</v>
      </c>
      <c r="E212" s="7" t="s">
        <v>180</v>
      </c>
      <c r="F212" s="7" t="s">
        <v>23</v>
      </c>
    </row>
    <row r="213" spans="1:6" ht="15.75" customHeight="1">
      <c r="A213" s="5">
        <v>212</v>
      </c>
      <c r="B213" s="6" t="s">
        <v>632</v>
      </c>
      <c r="C213" s="7" t="s">
        <v>633</v>
      </c>
      <c r="D213" s="4" t="s">
        <v>634</v>
      </c>
      <c r="E213" s="7" t="s">
        <v>22</v>
      </c>
      <c r="F213" s="7" t="s">
        <v>23</v>
      </c>
    </row>
    <row r="214" spans="1:6" ht="15.75" customHeight="1">
      <c r="A214" s="5">
        <v>213</v>
      </c>
      <c r="B214" s="6" t="s">
        <v>635</v>
      </c>
      <c r="C214" s="7" t="s">
        <v>636</v>
      </c>
      <c r="D214" s="4" t="s">
        <v>637</v>
      </c>
      <c r="E214" s="7" t="s">
        <v>22</v>
      </c>
      <c r="F214" s="7" t="s">
        <v>23</v>
      </c>
    </row>
    <row r="215" spans="1:6" ht="15.75" customHeight="1">
      <c r="A215" s="5">
        <v>214</v>
      </c>
      <c r="B215" s="6" t="s">
        <v>638</v>
      </c>
      <c r="C215" s="7" t="s">
        <v>633</v>
      </c>
      <c r="D215" s="4" t="s">
        <v>639</v>
      </c>
      <c r="E215" s="7" t="s">
        <v>180</v>
      </c>
      <c r="F215" s="7" t="s">
        <v>23</v>
      </c>
    </row>
    <row r="216" spans="1:6" ht="15.75" customHeight="1">
      <c r="A216" s="5">
        <v>215</v>
      </c>
      <c r="B216" s="6" t="s">
        <v>626</v>
      </c>
      <c r="C216" s="7" t="s">
        <v>627</v>
      </c>
      <c r="D216" s="4" t="s">
        <v>628</v>
      </c>
      <c r="E216" s="7" t="s">
        <v>22</v>
      </c>
      <c r="F216" s="7" t="s">
        <v>23</v>
      </c>
    </row>
    <row r="217" spans="1:6" ht="15.75" customHeight="1">
      <c r="A217" s="5">
        <v>216</v>
      </c>
      <c r="B217" s="6" t="s">
        <v>640</v>
      </c>
      <c r="C217" s="7" t="s">
        <v>641</v>
      </c>
      <c r="D217" s="4" t="s">
        <v>642</v>
      </c>
      <c r="E217" s="7" t="s">
        <v>180</v>
      </c>
      <c r="F217" s="7" t="s">
        <v>23</v>
      </c>
    </row>
    <row r="218" spans="1:6" ht="15.75" customHeight="1">
      <c r="A218" s="5">
        <v>217</v>
      </c>
      <c r="B218" s="6" t="s">
        <v>643</v>
      </c>
      <c r="C218" s="7" t="s">
        <v>644</v>
      </c>
      <c r="D218" s="4" t="s">
        <v>645</v>
      </c>
      <c r="E218" s="7" t="s">
        <v>180</v>
      </c>
      <c r="F218" s="7" t="s">
        <v>23</v>
      </c>
    </row>
    <row r="219" spans="1:6" ht="15.75" customHeight="1">
      <c r="A219" s="5">
        <v>218</v>
      </c>
      <c r="B219" s="6" t="s">
        <v>646</v>
      </c>
      <c r="C219" s="7" t="s">
        <v>647</v>
      </c>
      <c r="D219" s="4" t="s">
        <v>648</v>
      </c>
      <c r="E219" s="7" t="s">
        <v>22</v>
      </c>
      <c r="F219" s="7" t="s">
        <v>23</v>
      </c>
    </row>
    <row r="220" spans="1:6" ht="15.75" customHeight="1">
      <c r="A220" s="5">
        <v>219</v>
      </c>
      <c r="B220" s="6" t="s">
        <v>649</v>
      </c>
      <c r="C220" s="7" t="s">
        <v>647</v>
      </c>
      <c r="D220" s="4" t="s">
        <v>650</v>
      </c>
      <c r="E220" s="7" t="s">
        <v>22</v>
      </c>
      <c r="F220" s="7" t="s">
        <v>23</v>
      </c>
    </row>
    <row r="221" spans="1:6" ht="15.75" customHeight="1">
      <c r="A221" s="5">
        <v>220</v>
      </c>
      <c r="B221" s="6" t="s">
        <v>651</v>
      </c>
      <c r="C221" s="7" t="s">
        <v>652</v>
      </c>
      <c r="D221" s="4" t="s">
        <v>653</v>
      </c>
      <c r="E221" s="7" t="s">
        <v>180</v>
      </c>
      <c r="F221" s="7" t="s">
        <v>23</v>
      </c>
    </row>
    <row r="222" spans="1:6" ht="15.75" customHeight="1">
      <c r="A222" s="5">
        <v>221</v>
      </c>
      <c r="B222" s="6" t="s">
        <v>654</v>
      </c>
      <c r="C222" s="7" t="s">
        <v>655</v>
      </c>
      <c r="D222" s="4" t="s">
        <v>656</v>
      </c>
      <c r="E222" s="7" t="s">
        <v>180</v>
      </c>
      <c r="F222" s="7" t="s">
        <v>23</v>
      </c>
    </row>
    <row r="223" spans="1:6" ht="15.75" customHeight="1">
      <c r="A223" s="5">
        <v>222</v>
      </c>
      <c r="B223" s="6" t="s">
        <v>657</v>
      </c>
      <c r="C223" s="7" t="s">
        <v>658</v>
      </c>
      <c r="D223" s="4" t="s">
        <v>659</v>
      </c>
      <c r="E223" s="7" t="s">
        <v>22</v>
      </c>
      <c r="F223" s="7" t="s">
        <v>23</v>
      </c>
    </row>
    <row r="224" spans="1:6" ht="15.75" customHeight="1">
      <c r="A224" s="5">
        <v>223</v>
      </c>
      <c r="B224" s="6" t="s">
        <v>660</v>
      </c>
      <c r="C224" s="7" t="s">
        <v>661</v>
      </c>
      <c r="D224" s="4" t="s">
        <v>662</v>
      </c>
      <c r="E224" s="7" t="s">
        <v>22</v>
      </c>
      <c r="F224" s="7" t="s">
        <v>23</v>
      </c>
    </row>
    <row r="225" spans="1:6" ht="15.75" customHeight="1">
      <c r="A225" s="5">
        <v>224</v>
      </c>
      <c r="B225" s="6" t="s">
        <v>663</v>
      </c>
      <c r="C225" s="7" t="s">
        <v>664</v>
      </c>
      <c r="D225" s="4" t="s">
        <v>665</v>
      </c>
      <c r="E225" s="7" t="s">
        <v>22</v>
      </c>
      <c r="F225" s="7" t="s">
        <v>23</v>
      </c>
    </row>
    <row r="226" spans="1:6" ht="15.75" customHeight="1">
      <c r="A226" s="5">
        <v>225</v>
      </c>
      <c r="B226" s="6" t="s">
        <v>651</v>
      </c>
      <c r="C226" s="7" t="s">
        <v>666</v>
      </c>
      <c r="D226" s="4" t="s">
        <v>653</v>
      </c>
      <c r="E226" s="7" t="s">
        <v>180</v>
      </c>
      <c r="F226" s="7" t="s">
        <v>23</v>
      </c>
    </row>
    <row r="227" spans="1:6" ht="15.75" customHeight="1">
      <c r="A227" s="5">
        <v>226</v>
      </c>
      <c r="B227" s="6" t="s">
        <v>667</v>
      </c>
      <c r="C227" s="7" t="s">
        <v>668</v>
      </c>
      <c r="D227" s="4" t="s">
        <v>669</v>
      </c>
      <c r="E227" s="7" t="s">
        <v>22</v>
      </c>
      <c r="F227" s="7" t="s">
        <v>23</v>
      </c>
    </row>
    <row r="228" spans="1:6" ht="15.75" customHeight="1">
      <c r="A228" s="5">
        <v>227</v>
      </c>
      <c r="B228" s="6" t="s">
        <v>670</v>
      </c>
      <c r="C228" s="7" t="s">
        <v>621</v>
      </c>
      <c r="D228" s="4" t="s">
        <v>671</v>
      </c>
      <c r="E228" s="7" t="s">
        <v>180</v>
      </c>
      <c r="F228" s="7" t="s">
        <v>23</v>
      </c>
    </row>
    <row r="229" spans="1:6" ht="15.75" customHeight="1">
      <c r="A229" s="5">
        <v>228</v>
      </c>
      <c r="B229" s="6" t="s">
        <v>672</v>
      </c>
      <c r="C229" s="7" t="s">
        <v>621</v>
      </c>
      <c r="D229" s="4" t="s">
        <v>673</v>
      </c>
      <c r="E229" s="7" t="s">
        <v>180</v>
      </c>
      <c r="F229" s="7" t="s">
        <v>23</v>
      </c>
    </row>
    <row r="230" spans="1:6" ht="15.75" customHeight="1">
      <c r="A230" s="5">
        <v>229</v>
      </c>
      <c r="B230" s="6" t="s">
        <v>674</v>
      </c>
      <c r="C230" s="7" t="s">
        <v>675</v>
      </c>
      <c r="D230" s="4" t="s">
        <v>676</v>
      </c>
      <c r="E230" s="7" t="s">
        <v>180</v>
      </c>
      <c r="F230" s="7" t="s">
        <v>23</v>
      </c>
    </row>
    <row r="231" spans="1:6" ht="15.75" customHeight="1">
      <c r="A231" s="5">
        <v>230</v>
      </c>
      <c r="B231" s="6" t="s">
        <v>677</v>
      </c>
      <c r="C231" s="7" t="s">
        <v>678</v>
      </c>
      <c r="D231" s="4" t="s">
        <v>679</v>
      </c>
      <c r="E231" s="7" t="s">
        <v>180</v>
      </c>
      <c r="F231" s="7" t="s">
        <v>23</v>
      </c>
    </row>
    <row r="232" spans="1:6" ht="15.75" customHeight="1">
      <c r="A232" s="5">
        <v>231</v>
      </c>
      <c r="B232" s="6" t="s">
        <v>680</v>
      </c>
      <c r="C232" s="7" t="s">
        <v>681</v>
      </c>
      <c r="D232" s="4" t="s">
        <v>682</v>
      </c>
      <c r="E232" s="7" t="s">
        <v>180</v>
      </c>
      <c r="F232" s="7" t="s">
        <v>23</v>
      </c>
    </row>
    <row r="233" spans="1:6" ht="15.75" customHeight="1">
      <c r="A233" s="5">
        <v>232</v>
      </c>
      <c r="B233" s="6" t="s">
        <v>683</v>
      </c>
      <c r="C233" s="7" t="s">
        <v>684</v>
      </c>
      <c r="D233" s="4" t="s">
        <v>685</v>
      </c>
      <c r="E233" s="7" t="s">
        <v>180</v>
      </c>
      <c r="F233" s="7" t="s">
        <v>23</v>
      </c>
    </row>
    <row r="234" spans="1:6" ht="15.75" customHeight="1">
      <c r="A234" s="5">
        <v>233</v>
      </c>
      <c r="B234" s="6" t="s">
        <v>686</v>
      </c>
      <c r="C234" s="7" t="s">
        <v>684</v>
      </c>
      <c r="D234" s="4" t="s">
        <v>687</v>
      </c>
      <c r="E234" s="7" t="s">
        <v>180</v>
      </c>
      <c r="F234" s="7" t="s">
        <v>23</v>
      </c>
    </row>
    <row r="235" spans="1:6" ht="15.75" customHeight="1">
      <c r="A235" s="5">
        <v>234</v>
      </c>
      <c r="B235" s="6" t="s">
        <v>620</v>
      </c>
      <c r="C235" s="7" t="s">
        <v>688</v>
      </c>
      <c r="D235" s="4" t="s">
        <v>622</v>
      </c>
      <c r="E235" s="7" t="s">
        <v>180</v>
      </c>
      <c r="F235" s="7" t="s">
        <v>23</v>
      </c>
    </row>
    <row r="236" spans="1:6" ht="15.75" customHeight="1">
      <c r="A236" s="5">
        <v>235</v>
      </c>
      <c r="B236" s="6" t="s">
        <v>689</v>
      </c>
      <c r="C236" s="7" t="s">
        <v>690</v>
      </c>
      <c r="D236" s="4" t="s">
        <v>691</v>
      </c>
      <c r="E236" s="7" t="s">
        <v>22</v>
      </c>
      <c r="F236" s="7" t="s">
        <v>23</v>
      </c>
    </row>
    <row r="237" spans="1:6" ht="15.75" customHeight="1">
      <c r="A237" s="5">
        <v>236</v>
      </c>
      <c r="B237" s="6" t="s">
        <v>692</v>
      </c>
      <c r="C237" s="7" t="s">
        <v>693</v>
      </c>
      <c r="D237" s="4" t="s">
        <v>694</v>
      </c>
      <c r="E237" s="7" t="s">
        <v>36</v>
      </c>
      <c r="F237" s="7" t="s">
        <v>23</v>
      </c>
    </row>
    <row r="238" spans="1:6" ht="15.75" customHeight="1">
      <c r="A238" s="5">
        <v>237</v>
      </c>
      <c r="B238" s="6" t="s">
        <v>695</v>
      </c>
      <c r="C238" s="7" t="s">
        <v>696</v>
      </c>
      <c r="D238" s="4" t="s">
        <v>697</v>
      </c>
      <c r="E238" s="7" t="s">
        <v>36</v>
      </c>
      <c r="F238" s="7" t="s">
        <v>23</v>
      </c>
    </row>
    <row r="239" spans="1:6" ht="15.75" customHeight="1">
      <c r="A239" s="5">
        <v>238</v>
      </c>
      <c r="B239" s="6" t="s">
        <v>698</v>
      </c>
      <c r="C239" s="7" t="s">
        <v>699</v>
      </c>
      <c r="D239" s="4" t="s">
        <v>700</v>
      </c>
      <c r="E239" s="7" t="s">
        <v>22</v>
      </c>
      <c r="F239" s="7" t="s">
        <v>23</v>
      </c>
    </row>
    <row r="240" spans="1:6" ht="15.75" customHeight="1">
      <c r="A240" s="5">
        <v>239</v>
      </c>
      <c r="B240" s="6" t="s">
        <v>701</v>
      </c>
      <c r="C240" s="7" t="s">
        <v>702</v>
      </c>
      <c r="D240" s="4" t="s">
        <v>703</v>
      </c>
      <c r="E240" s="7" t="s">
        <v>180</v>
      </c>
      <c r="F240" s="7" t="s">
        <v>23</v>
      </c>
    </row>
    <row r="241" spans="1:6" ht="15.75" customHeight="1">
      <c r="A241" s="5">
        <v>240</v>
      </c>
      <c r="B241" s="6" t="s">
        <v>704</v>
      </c>
      <c r="C241" s="7" t="s">
        <v>705</v>
      </c>
      <c r="D241" s="4" t="s">
        <v>706</v>
      </c>
      <c r="E241" s="7" t="s">
        <v>22</v>
      </c>
      <c r="F241" s="7" t="s">
        <v>23</v>
      </c>
    </row>
    <row r="242" spans="1:6" ht="15.75" customHeight="1">
      <c r="A242" s="5">
        <v>241</v>
      </c>
      <c r="B242" s="6" t="s">
        <v>707</v>
      </c>
      <c r="C242" s="7" t="s">
        <v>708</v>
      </c>
      <c r="D242" s="4" t="s">
        <v>709</v>
      </c>
      <c r="E242" s="7" t="s">
        <v>22</v>
      </c>
      <c r="F242" s="7" t="s">
        <v>23</v>
      </c>
    </row>
    <row r="243" spans="1:6" ht="15.75" customHeight="1">
      <c r="A243" s="5">
        <v>242</v>
      </c>
      <c r="B243" s="6" t="s">
        <v>710</v>
      </c>
      <c r="C243" s="7" t="s">
        <v>711</v>
      </c>
      <c r="D243" s="4" t="s">
        <v>712</v>
      </c>
      <c r="E243" s="7" t="s">
        <v>22</v>
      </c>
      <c r="F243" s="7" t="s">
        <v>23</v>
      </c>
    </row>
    <row r="244" spans="1:6" ht="15.75" customHeight="1">
      <c r="A244" s="5">
        <v>243</v>
      </c>
      <c r="B244" s="6" t="s">
        <v>713</v>
      </c>
      <c r="C244" s="7" t="s">
        <v>714</v>
      </c>
      <c r="D244" s="4" t="s">
        <v>715</v>
      </c>
      <c r="E244" s="7" t="s">
        <v>40</v>
      </c>
      <c r="F244" s="7" t="s">
        <v>23</v>
      </c>
    </row>
    <row r="245" spans="1:6" ht="15.75" customHeight="1">
      <c r="A245" s="5">
        <v>244</v>
      </c>
      <c r="B245" s="6" t="s">
        <v>716</v>
      </c>
      <c r="C245" s="7" t="s">
        <v>717</v>
      </c>
      <c r="D245" s="4" t="s">
        <v>718</v>
      </c>
      <c r="E245" s="7" t="s">
        <v>22</v>
      </c>
      <c r="F245" s="7" t="s">
        <v>23</v>
      </c>
    </row>
    <row r="246" spans="1:6" ht="15.75" customHeight="1">
      <c r="A246" s="5">
        <v>245</v>
      </c>
      <c r="B246" s="6" t="s">
        <v>626</v>
      </c>
      <c r="C246" s="7" t="s">
        <v>627</v>
      </c>
      <c r="D246" s="4" t="s">
        <v>628</v>
      </c>
      <c r="E246" s="7" t="s">
        <v>22</v>
      </c>
      <c r="F246" s="7" t="s">
        <v>23</v>
      </c>
    </row>
    <row r="247" spans="1:6" ht="15.75" customHeight="1">
      <c r="A247" s="5">
        <v>246</v>
      </c>
      <c r="B247" s="6" t="s">
        <v>719</v>
      </c>
      <c r="C247" s="7" t="s">
        <v>720</v>
      </c>
      <c r="D247" s="4" t="s">
        <v>721</v>
      </c>
      <c r="E247" s="7" t="s">
        <v>22</v>
      </c>
      <c r="F247" s="7" t="s">
        <v>23</v>
      </c>
    </row>
    <row r="248" spans="1:6" ht="15.75" customHeight="1">
      <c r="A248" s="5">
        <v>247</v>
      </c>
      <c r="B248" s="6" t="s">
        <v>722</v>
      </c>
      <c r="C248" s="7" t="s">
        <v>723</v>
      </c>
      <c r="D248" s="4" t="s">
        <v>724</v>
      </c>
      <c r="E248" s="7" t="s">
        <v>22</v>
      </c>
      <c r="F248" s="7" t="s">
        <v>23</v>
      </c>
    </row>
    <row r="249" spans="1:6" ht="15.75" customHeight="1">
      <c r="A249" s="5">
        <v>248</v>
      </c>
      <c r="B249" s="6" t="s">
        <v>725</v>
      </c>
      <c r="C249" s="7" t="s">
        <v>726</v>
      </c>
      <c r="D249" s="4" t="s">
        <v>727</v>
      </c>
      <c r="E249" s="7" t="s">
        <v>22</v>
      </c>
      <c r="F249" s="7" t="s">
        <v>23</v>
      </c>
    </row>
    <row r="250" spans="1:6" ht="15.75" customHeight="1">
      <c r="A250" s="5">
        <v>249</v>
      </c>
      <c r="B250" s="6" t="s">
        <v>728</v>
      </c>
      <c r="C250" s="7" t="s">
        <v>729</v>
      </c>
      <c r="D250" s="4" t="s">
        <v>730</v>
      </c>
      <c r="E250" s="7" t="s">
        <v>36</v>
      </c>
      <c r="F250" s="7" t="s">
        <v>23</v>
      </c>
    </row>
    <row r="251" spans="1:6" ht="15.75" customHeight="1">
      <c r="A251" s="5">
        <v>250</v>
      </c>
      <c r="B251" s="6" t="s">
        <v>731</v>
      </c>
      <c r="C251" s="7" t="s">
        <v>729</v>
      </c>
      <c r="D251" s="4" t="s">
        <v>732</v>
      </c>
      <c r="E251" s="7" t="s">
        <v>36</v>
      </c>
      <c r="F251" s="7" t="s">
        <v>23</v>
      </c>
    </row>
    <row r="252" spans="1:6" ht="15.75" customHeight="1">
      <c r="A252" s="5">
        <v>251</v>
      </c>
      <c r="B252" s="6" t="s">
        <v>733</v>
      </c>
      <c r="C252" s="7" t="s">
        <v>734</v>
      </c>
      <c r="D252" s="4" t="s">
        <v>735</v>
      </c>
      <c r="E252" s="7" t="s">
        <v>36</v>
      </c>
      <c r="F252" s="7" t="s">
        <v>23</v>
      </c>
    </row>
    <row r="253" spans="1:6" ht="15.75" customHeight="1">
      <c r="A253" s="5">
        <v>252</v>
      </c>
      <c r="B253" s="6" t="s">
        <v>736</v>
      </c>
      <c r="C253" s="7" t="s">
        <v>737</v>
      </c>
      <c r="D253" s="4" t="s">
        <v>738</v>
      </c>
      <c r="E253" s="7" t="s">
        <v>36</v>
      </c>
      <c r="F253" s="7" t="s">
        <v>23</v>
      </c>
    </row>
    <row r="254" spans="1:6" ht="15.75" customHeight="1">
      <c r="A254" s="5">
        <v>253</v>
      </c>
      <c r="B254" s="6" t="s">
        <v>626</v>
      </c>
      <c r="C254" s="7" t="s">
        <v>739</v>
      </c>
      <c r="D254" s="4" t="s">
        <v>628</v>
      </c>
      <c r="E254" s="7" t="s">
        <v>22</v>
      </c>
      <c r="F254" s="7" t="s">
        <v>23</v>
      </c>
    </row>
    <row r="255" spans="1:6" ht="15.75" customHeight="1">
      <c r="A255" s="5">
        <v>254</v>
      </c>
      <c r="B255" s="6" t="s">
        <v>740</v>
      </c>
      <c r="C255" s="7" t="s">
        <v>741</v>
      </c>
      <c r="D255" s="4" t="s">
        <v>742</v>
      </c>
      <c r="E255" s="7" t="s">
        <v>180</v>
      </c>
      <c r="F255" s="7" t="s">
        <v>23</v>
      </c>
    </row>
    <row r="256" spans="1:6" ht="15.75" customHeight="1">
      <c r="A256" s="5">
        <v>255</v>
      </c>
      <c r="B256" s="6" t="s">
        <v>743</v>
      </c>
      <c r="C256" s="7" t="s">
        <v>741</v>
      </c>
      <c r="D256" s="4" t="s">
        <v>744</v>
      </c>
      <c r="E256" s="7" t="s">
        <v>180</v>
      </c>
      <c r="F256" s="7" t="s">
        <v>23</v>
      </c>
    </row>
    <row r="257" spans="1:6" ht="15.75" customHeight="1">
      <c r="A257" s="5">
        <v>256</v>
      </c>
      <c r="B257" s="6" t="s">
        <v>626</v>
      </c>
      <c r="C257" s="7" t="s">
        <v>627</v>
      </c>
      <c r="D257" s="4" t="s">
        <v>628</v>
      </c>
      <c r="E257" s="7" t="s">
        <v>22</v>
      </c>
      <c r="F257" s="7" t="s">
        <v>23</v>
      </c>
    </row>
    <row r="258" spans="1:6" ht="15.75" customHeight="1">
      <c r="A258" s="5">
        <v>257</v>
      </c>
      <c r="B258" s="6" t="s">
        <v>626</v>
      </c>
      <c r="C258" s="7" t="s">
        <v>627</v>
      </c>
      <c r="D258" s="4" t="s">
        <v>628</v>
      </c>
      <c r="E258" s="7" t="s">
        <v>22</v>
      </c>
      <c r="F258" s="7" t="s">
        <v>23</v>
      </c>
    </row>
    <row r="259" spans="1:6" ht="15.75" customHeight="1">
      <c r="A259" s="5">
        <v>258</v>
      </c>
      <c r="B259" s="6" t="s">
        <v>745</v>
      </c>
      <c r="C259" s="7" t="s">
        <v>746</v>
      </c>
      <c r="D259" s="4" t="s">
        <v>747</v>
      </c>
      <c r="E259" s="7" t="s">
        <v>22</v>
      </c>
      <c r="F259" s="7" t="s">
        <v>23</v>
      </c>
    </row>
    <row r="260" spans="1:6" ht="15.75" customHeight="1">
      <c r="A260" s="5">
        <v>259</v>
      </c>
      <c r="B260" s="6" t="s">
        <v>748</v>
      </c>
      <c r="C260" s="7" t="s">
        <v>749</v>
      </c>
      <c r="D260" s="4" t="s">
        <v>750</v>
      </c>
      <c r="E260" s="7" t="s">
        <v>36</v>
      </c>
      <c r="F260" s="7" t="s">
        <v>23</v>
      </c>
    </row>
    <row r="261" spans="1:6" ht="15.75" customHeight="1">
      <c r="A261" s="5">
        <v>260</v>
      </c>
      <c r="B261" s="6" t="s">
        <v>751</v>
      </c>
      <c r="C261" s="7" t="s">
        <v>752</v>
      </c>
      <c r="D261" s="4" t="s">
        <v>753</v>
      </c>
      <c r="E261" s="7" t="s">
        <v>22</v>
      </c>
      <c r="F261" s="7" t="s">
        <v>23</v>
      </c>
    </row>
    <row r="262" spans="1:6" ht="15.75" customHeight="1">
      <c r="A262" s="5">
        <v>261</v>
      </c>
      <c r="B262" s="6" t="s">
        <v>754</v>
      </c>
      <c r="C262" s="7" t="s">
        <v>755</v>
      </c>
      <c r="D262" s="4" t="s">
        <v>756</v>
      </c>
      <c r="E262" s="7" t="s">
        <v>22</v>
      </c>
      <c r="F262" s="7" t="s">
        <v>23</v>
      </c>
    </row>
    <row r="263" spans="1:6" ht="15.75" customHeight="1">
      <c r="A263" s="5">
        <v>262</v>
      </c>
      <c r="B263" s="6" t="s">
        <v>626</v>
      </c>
      <c r="C263" s="7" t="s">
        <v>757</v>
      </c>
      <c r="D263" s="4" t="s">
        <v>758</v>
      </c>
      <c r="E263" s="7" t="s">
        <v>22</v>
      </c>
      <c r="F263" s="7" t="s">
        <v>23</v>
      </c>
    </row>
    <row r="264" spans="1:6" ht="15.75" customHeight="1">
      <c r="A264" s="5">
        <v>263</v>
      </c>
      <c r="B264" s="6" t="s">
        <v>759</v>
      </c>
      <c r="C264" s="7" t="s">
        <v>760</v>
      </c>
      <c r="D264" s="4" t="s">
        <v>761</v>
      </c>
      <c r="E264" s="7" t="s">
        <v>40</v>
      </c>
      <c r="F264" s="7" t="s">
        <v>23</v>
      </c>
    </row>
    <row r="265" spans="1:6" ht="15.75" customHeight="1">
      <c r="A265" s="5">
        <v>264</v>
      </c>
      <c r="B265" s="6" t="s">
        <v>762</v>
      </c>
      <c r="C265" s="7" t="s">
        <v>763</v>
      </c>
      <c r="D265" s="4" t="s">
        <v>764</v>
      </c>
      <c r="E265" s="7" t="s">
        <v>180</v>
      </c>
      <c r="F265" s="7" t="s">
        <v>23</v>
      </c>
    </row>
    <row r="266" spans="1:6" ht="15.75" customHeight="1">
      <c r="A266" s="5">
        <v>265</v>
      </c>
      <c r="B266" s="6" t="s">
        <v>765</v>
      </c>
      <c r="C266" s="7" t="s">
        <v>766</v>
      </c>
      <c r="D266" s="4" t="s">
        <v>767</v>
      </c>
      <c r="E266" s="7" t="s">
        <v>22</v>
      </c>
      <c r="F266" s="7" t="s">
        <v>23</v>
      </c>
    </row>
    <row r="267" spans="1:6" ht="15.75" customHeight="1">
      <c r="A267" s="5">
        <v>266</v>
      </c>
      <c r="B267" s="6" t="s">
        <v>768</v>
      </c>
      <c r="C267" s="7" t="s">
        <v>769</v>
      </c>
      <c r="D267" s="4" t="s">
        <v>770</v>
      </c>
      <c r="E267" s="7" t="s">
        <v>36</v>
      </c>
      <c r="F267" s="7" t="s">
        <v>23</v>
      </c>
    </row>
    <row r="268" spans="1:6" ht="15.75" customHeight="1">
      <c r="A268" s="5">
        <v>267</v>
      </c>
      <c r="B268" s="6" t="s">
        <v>771</v>
      </c>
      <c r="C268" s="7" t="s">
        <v>772</v>
      </c>
      <c r="D268" s="4" t="s">
        <v>773</v>
      </c>
      <c r="E268" s="7" t="s">
        <v>36</v>
      </c>
      <c r="F268" s="7" t="s">
        <v>23</v>
      </c>
    </row>
    <row r="269" spans="1:6" ht="15.75" customHeight="1">
      <c r="A269" s="5">
        <v>268</v>
      </c>
      <c r="B269" s="6" t="s">
        <v>774</v>
      </c>
      <c r="C269" s="7" t="s">
        <v>775</v>
      </c>
      <c r="D269" s="4" t="s">
        <v>776</v>
      </c>
      <c r="E269" s="7" t="s">
        <v>22</v>
      </c>
      <c r="F269" s="7" t="s">
        <v>23</v>
      </c>
    </row>
    <row r="270" spans="1:6" ht="15.75" customHeight="1">
      <c r="A270" s="5">
        <v>269</v>
      </c>
      <c r="B270" s="6" t="s">
        <v>777</v>
      </c>
      <c r="C270" s="7" t="s">
        <v>778</v>
      </c>
      <c r="D270" s="4" t="s">
        <v>779</v>
      </c>
      <c r="E270" s="7" t="s">
        <v>36</v>
      </c>
      <c r="F270" s="7" t="s">
        <v>23</v>
      </c>
    </row>
    <row r="271" spans="1:6" ht="15.75" customHeight="1">
      <c r="A271" s="5">
        <v>270</v>
      </c>
      <c r="B271" s="6" t="s">
        <v>780</v>
      </c>
      <c r="C271" s="7" t="s">
        <v>781</v>
      </c>
      <c r="D271" s="4" t="s">
        <v>782</v>
      </c>
      <c r="E271" s="7" t="s">
        <v>180</v>
      </c>
      <c r="F271" s="7" t="s">
        <v>23</v>
      </c>
    </row>
    <row r="272" spans="1:6" ht="15.75" customHeight="1">
      <c r="A272" s="5">
        <v>271</v>
      </c>
      <c r="B272" s="6" t="s">
        <v>783</v>
      </c>
      <c r="C272" s="7" t="s">
        <v>784</v>
      </c>
      <c r="D272" s="4" t="s">
        <v>785</v>
      </c>
      <c r="E272" s="7" t="s">
        <v>22</v>
      </c>
      <c r="F272" s="7" t="s">
        <v>23</v>
      </c>
    </row>
    <row r="273" spans="1:6" ht="15.75" customHeight="1">
      <c r="A273" s="5">
        <v>272</v>
      </c>
      <c r="B273" s="6" t="s">
        <v>689</v>
      </c>
      <c r="C273" s="7" t="s">
        <v>786</v>
      </c>
      <c r="D273" s="4" t="s">
        <v>691</v>
      </c>
      <c r="E273" s="7" t="s">
        <v>180</v>
      </c>
      <c r="F273" s="7" t="s">
        <v>23</v>
      </c>
    </row>
    <row r="274" spans="1:6" ht="15.75" customHeight="1">
      <c r="A274" s="5">
        <v>273</v>
      </c>
      <c r="B274" s="6" t="s">
        <v>787</v>
      </c>
      <c r="C274" s="7" t="s">
        <v>788</v>
      </c>
      <c r="D274" s="4" t="s">
        <v>789</v>
      </c>
      <c r="E274" s="7" t="s">
        <v>22</v>
      </c>
      <c r="F274" s="7" t="s">
        <v>23</v>
      </c>
    </row>
    <row r="275" spans="1:6" ht="15.75" customHeight="1">
      <c r="A275" s="5">
        <v>274</v>
      </c>
      <c r="B275" s="6" t="s">
        <v>790</v>
      </c>
      <c r="C275" s="7" t="s">
        <v>791</v>
      </c>
      <c r="D275" s="4" t="s">
        <v>792</v>
      </c>
      <c r="E275" s="7" t="s">
        <v>22</v>
      </c>
      <c r="F275" s="7" t="s">
        <v>23</v>
      </c>
    </row>
    <row r="276" spans="1:6" ht="15.75" customHeight="1">
      <c r="A276" s="5">
        <v>275</v>
      </c>
      <c r="B276" s="6" t="s">
        <v>793</v>
      </c>
      <c r="C276" s="7" t="s">
        <v>794</v>
      </c>
      <c r="D276" s="4" t="s">
        <v>795</v>
      </c>
      <c r="E276" s="7" t="s">
        <v>22</v>
      </c>
      <c r="F276" s="7" t="s">
        <v>23</v>
      </c>
    </row>
    <row r="277" spans="1:6" ht="15.75" customHeight="1">
      <c r="A277" s="5">
        <v>276</v>
      </c>
      <c r="B277" s="6" t="s">
        <v>796</v>
      </c>
      <c r="C277" s="7" t="s">
        <v>797</v>
      </c>
      <c r="D277" s="4" t="s">
        <v>798</v>
      </c>
      <c r="E277" s="7" t="s">
        <v>180</v>
      </c>
      <c r="F277" s="7" t="s">
        <v>23</v>
      </c>
    </row>
    <row r="278" spans="1:6" ht="15.75" customHeight="1">
      <c r="A278" s="5">
        <v>277</v>
      </c>
      <c r="B278" s="6" t="s">
        <v>799</v>
      </c>
      <c r="C278" s="7" t="s">
        <v>800</v>
      </c>
      <c r="D278" s="4" t="s">
        <v>801</v>
      </c>
      <c r="E278" s="7" t="s">
        <v>22</v>
      </c>
      <c r="F278" s="7" t="s">
        <v>23</v>
      </c>
    </row>
    <row r="279" spans="1:6" ht="15.75" customHeight="1">
      <c r="A279" s="5">
        <v>278</v>
      </c>
      <c r="B279" s="6" t="s">
        <v>802</v>
      </c>
      <c r="C279" s="7" t="s">
        <v>803</v>
      </c>
      <c r="D279" s="4" t="s">
        <v>804</v>
      </c>
      <c r="E279" s="7" t="s">
        <v>22</v>
      </c>
      <c r="F279" s="7" t="s">
        <v>23</v>
      </c>
    </row>
    <row r="280" spans="1:6" ht="15.75" customHeight="1">
      <c r="A280" s="5">
        <v>279</v>
      </c>
      <c r="B280" s="6" t="s">
        <v>805</v>
      </c>
      <c r="C280" s="7" t="s">
        <v>806</v>
      </c>
      <c r="D280" s="4" t="s">
        <v>807</v>
      </c>
      <c r="E280" s="7" t="s">
        <v>22</v>
      </c>
      <c r="F280" s="7" t="s">
        <v>23</v>
      </c>
    </row>
    <row r="281" spans="1:6" ht="15.75" customHeight="1">
      <c r="A281" s="5">
        <v>280</v>
      </c>
      <c r="B281" s="6" t="s">
        <v>808</v>
      </c>
      <c r="C281" s="7" t="s">
        <v>809</v>
      </c>
      <c r="D281" s="4" t="s">
        <v>810</v>
      </c>
      <c r="E281" s="7" t="s">
        <v>36</v>
      </c>
      <c r="F281" s="7" t="s">
        <v>23</v>
      </c>
    </row>
    <row r="282" spans="1:6" ht="15.75" customHeight="1">
      <c r="A282" s="5">
        <v>281</v>
      </c>
      <c r="B282" s="6" t="s">
        <v>713</v>
      </c>
      <c r="C282" s="7" t="s">
        <v>811</v>
      </c>
      <c r="D282" s="4" t="s">
        <v>715</v>
      </c>
      <c r="E282" s="7" t="s">
        <v>40</v>
      </c>
      <c r="F282" s="7" t="s">
        <v>23</v>
      </c>
    </row>
    <row r="283" spans="1:6" ht="15.75" customHeight="1">
      <c r="A283" s="5">
        <v>282</v>
      </c>
      <c r="B283" s="6" t="s">
        <v>812</v>
      </c>
      <c r="C283" s="7" t="s">
        <v>813</v>
      </c>
      <c r="D283" s="4" t="s">
        <v>814</v>
      </c>
      <c r="E283" s="7" t="s">
        <v>36</v>
      </c>
      <c r="F283" s="7" t="s">
        <v>23</v>
      </c>
    </row>
    <row r="284" spans="1:6" ht="15.75" customHeight="1">
      <c r="A284" s="5">
        <v>283</v>
      </c>
      <c r="B284" s="6" t="s">
        <v>815</v>
      </c>
      <c r="C284" s="7" t="s">
        <v>816</v>
      </c>
      <c r="D284" s="4" t="s">
        <v>817</v>
      </c>
      <c r="E284" s="7" t="s">
        <v>22</v>
      </c>
      <c r="F284" s="7" t="s">
        <v>23</v>
      </c>
    </row>
    <row r="285" spans="1:6" ht="15.75" customHeight="1">
      <c r="A285" s="5">
        <v>284</v>
      </c>
      <c r="B285" s="6" t="s">
        <v>818</v>
      </c>
      <c r="C285" s="7" t="s">
        <v>816</v>
      </c>
      <c r="D285" s="4" t="s">
        <v>819</v>
      </c>
      <c r="E285" s="7" t="s">
        <v>22</v>
      </c>
      <c r="F285" s="7" t="s">
        <v>23</v>
      </c>
    </row>
    <row r="286" spans="1:6" ht="15.75" customHeight="1">
      <c r="A286" s="5">
        <v>285</v>
      </c>
      <c r="B286" s="6" t="s">
        <v>820</v>
      </c>
      <c r="C286" s="7" t="s">
        <v>821</v>
      </c>
      <c r="D286" s="4" t="s">
        <v>822</v>
      </c>
      <c r="E286" s="7" t="s">
        <v>501</v>
      </c>
      <c r="F286" s="7" t="s">
        <v>23</v>
      </c>
    </row>
    <row r="287" spans="1:6" ht="15.75" customHeight="1">
      <c r="A287" s="5">
        <v>286</v>
      </c>
      <c r="B287" s="6" t="s">
        <v>823</v>
      </c>
      <c r="C287" s="7" t="s">
        <v>824</v>
      </c>
      <c r="D287" s="4" t="s">
        <v>825</v>
      </c>
      <c r="E287" s="7" t="s">
        <v>384</v>
      </c>
      <c r="F287" s="7" t="s">
        <v>23</v>
      </c>
    </row>
    <row r="288" spans="1:6" ht="15.75" customHeight="1">
      <c r="A288" s="5">
        <v>287</v>
      </c>
      <c r="B288" s="6" t="s">
        <v>826</v>
      </c>
      <c r="C288" s="7" t="s">
        <v>827</v>
      </c>
      <c r="D288" s="4" t="s">
        <v>828</v>
      </c>
      <c r="E288" s="7" t="s">
        <v>180</v>
      </c>
      <c r="F288" s="7" t="s">
        <v>23</v>
      </c>
    </row>
    <row r="289" spans="1:6" ht="15.75" customHeight="1">
      <c r="A289" s="5">
        <v>288</v>
      </c>
      <c r="B289" s="6" t="s">
        <v>829</v>
      </c>
      <c r="C289" s="7" t="s">
        <v>830</v>
      </c>
      <c r="D289" s="4" t="s">
        <v>831</v>
      </c>
      <c r="E289" s="7" t="s">
        <v>127</v>
      </c>
      <c r="F289" s="7" t="s">
        <v>23</v>
      </c>
    </row>
    <row r="290" spans="1:6" ht="15.75" customHeight="1">
      <c r="A290" s="5">
        <v>289</v>
      </c>
      <c r="B290" s="6" t="s">
        <v>832</v>
      </c>
      <c r="C290" s="7" t="s">
        <v>833</v>
      </c>
      <c r="D290" s="4" t="s">
        <v>834</v>
      </c>
      <c r="E290" s="7" t="s">
        <v>127</v>
      </c>
      <c r="F290" s="7" t="s">
        <v>23</v>
      </c>
    </row>
    <row r="291" spans="1:6" ht="15.75" customHeight="1">
      <c r="A291" s="5">
        <v>290</v>
      </c>
      <c r="B291" s="6" t="s">
        <v>835</v>
      </c>
      <c r="C291" s="7" t="s">
        <v>836</v>
      </c>
      <c r="D291" s="4" t="s">
        <v>837</v>
      </c>
      <c r="E291" s="7" t="s">
        <v>120</v>
      </c>
      <c r="F291" s="7" t="s">
        <v>23</v>
      </c>
    </row>
    <row r="292" spans="1:6" ht="15.75" customHeight="1">
      <c r="A292" s="5">
        <v>291</v>
      </c>
      <c r="B292" s="6" t="s">
        <v>838</v>
      </c>
      <c r="C292" s="7" t="s">
        <v>839</v>
      </c>
      <c r="D292" s="4" t="s">
        <v>840</v>
      </c>
      <c r="E292" s="7" t="s">
        <v>120</v>
      </c>
      <c r="F292" s="7" t="s">
        <v>23</v>
      </c>
    </row>
    <row r="293" spans="1:6" ht="15.75" customHeight="1">
      <c r="A293" s="5">
        <v>292</v>
      </c>
      <c r="B293" s="6" t="s">
        <v>841</v>
      </c>
      <c r="C293" s="7" t="s">
        <v>842</v>
      </c>
      <c r="D293" s="4" t="s">
        <v>843</v>
      </c>
      <c r="E293" s="7" t="s">
        <v>120</v>
      </c>
      <c r="F293" s="7" t="s">
        <v>23</v>
      </c>
    </row>
    <row r="294" spans="1:6" ht="15.75" customHeight="1">
      <c r="A294" s="5">
        <v>293</v>
      </c>
      <c r="B294" s="6" t="s">
        <v>844</v>
      </c>
      <c r="C294" s="7" t="s">
        <v>845</v>
      </c>
      <c r="D294" s="4" t="s">
        <v>846</v>
      </c>
      <c r="E294" s="7" t="s">
        <v>120</v>
      </c>
      <c r="F294" s="7" t="s">
        <v>23</v>
      </c>
    </row>
    <row r="295" spans="1:6" ht="15.75" customHeight="1">
      <c r="A295" s="5">
        <v>294</v>
      </c>
      <c r="B295" s="6" t="s">
        <v>847</v>
      </c>
      <c r="C295" s="7" t="s">
        <v>848</v>
      </c>
      <c r="D295" s="4" t="s">
        <v>849</v>
      </c>
      <c r="E295" s="7" t="s">
        <v>50</v>
      </c>
      <c r="F295" s="7" t="s">
        <v>23</v>
      </c>
    </row>
    <row r="296" spans="1:6" ht="15.75" customHeight="1">
      <c r="A296" s="5">
        <v>295</v>
      </c>
      <c r="B296" s="6" t="s">
        <v>850</v>
      </c>
      <c r="C296" s="7" t="s">
        <v>851</v>
      </c>
      <c r="D296" s="4" t="s">
        <v>852</v>
      </c>
      <c r="E296" s="7" t="s">
        <v>50</v>
      </c>
      <c r="F296" s="7" t="s">
        <v>23</v>
      </c>
    </row>
    <row r="297" spans="1:6" ht="15.75" customHeight="1">
      <c r="A297" s="5">
        <v>296</v>
      </c>
      <c r="B297" s="6" t="s">
        <v>853</v>
      </c>
      <c r="C297" s="7" t="s">
        <v>854</v>
      </c>
      <c r="D297" s="4" t="s">
        <v>855</v>
      </c>
      <c r="E297" s="7" t="s">
        <v>40</v>
      </c>
      <c r="F297" s="7" t="s">
        <v>23</v>
      </c>
    </row>
    <row r="298" spans="1:6" ht="15.75" customHeight="1">
      <c r="A298" s="5">
        <v>297</v>
      </c>
      <c r="B298" s="6" t="s">
        <v>856</v>
      </c>
      <c r="C298" s="7" t="s">
        <v>857</v>
      </c>
      <c r="D298" s="4" t="s">
        <v>858</v>
      </c>
      <c r="E298" s="7" t="s">
        <v>40</v>
      </c>
      <c r="F298" s="7" t="s">
        <v>23</v>
      </c>
    </row>
    <row r="299" spans="1:6" ht="15.75" customHeight="1">
      <c r="A299" s="5">
        <v>298</v>
      </c>
      <c r="B299" s="6" t="s">
        <v>859</v>
      </c>
      <c r="C299" s="7" t="s">
        <v>860</v>
      </c>
      <c r="D299" s="4" t="s">
        <v>861</v>
      </c>
      <c r="E299" s="7" t="s">
        <v>501</v>
      </c>
      <c r="F299" s="7" t="s">
        <v>23</v>
      </c>
    </row>
    <row r="300" spans="1:6" ht="15.75" customHeight="1">
      <c r="A300" s="5">
        <v>299</v>
      </c>
      <c r="B300" s="6" t="s">
        <v>862</v>
      </c>
      <c r="C300" s="7" t="s">
        <v>863</v>
      </c>
      <c r="D300" s="4" t="s">
        <v>864</v>
      </c>
      <c r="E300" s="7" t="s">
        <v>120</v>
      </c>
      <c r="F300" s="7" t="s">
        <v>23</v>
      </c>
    </row>
    <row r="301" spans="1:6" ht="15.75" customHeight="1">
      <c r="A301" s="5">
        <v>300</v>
      </c>
      <c r="B301" s="6" t="s">
        <v>865</v>
      </c>
      <c r="C301" s="7" t="s">
        <v>866</v>
      </c>
      <c r="D301" s="4" t="s">
        <v>867</v>
      </c>
      <c r="E301" s="7" t="s">
        <v>120</v>
      </c>
      <c r="F301" s="7" t="s">
        <v>23</v>
      </c>
    </row>
    <row r="302" spans="1:6" ht="15.75" customHeight="1">
      <c r="A302" s="5">
        <v>301</v>
      </c>
      <c r="B302" s="6" t="s">
        <v>868</v>
      </c>
      <c r="C302" s="7" t="s">
        <v>869</v>
      </c>
      <c r="D302" s="4" t="s">
        <v>870</v>
      </c>
      <c r="E302" s="7" t="s">
        <v>36</v>
      </c>
      <c r="F302" s="7" t="s">
        <v>23</v>
      </c>
    </row>
    <row r="303" spans="1:6" ht="15.75" customHeight="1">
      <c r="A303" s="5">
        <v>302</v>
      </c>
      <c r="B303" s="6" t="s">
        <v>871</v>
      </c>
      <c r="C303" s="7" t="s">
        <v>872</v>
      </c>
      <c r="D303" s="4" t="s">
        <v>873</v>
      </c>
      <c r="E303" s="7" t="s">
        <v>36</v>
      </c>
      <c r="F303" s="7" t="s">
        <v>23</v>
      </c>
    </row>
    <row r="304" spans="1:6" ht="15.75" customHeight="1">
      <c r="A304" s="5">
        <v>303</v>
      </c>
      <c r="B304" s="6" t="s">
        <v>874</v>
      </c>
      <c r="C304" s="7" t="s">
        <v>875</v>
      </c>
      <c r="D304" s="4" t="s">
        <v>876</v>
      </c>
      <c r="E304" s="7" t="s">
        <v>36</v>
      </c>
      <c r="F304" s="7" t="s">
        <v>23</v>
      </c>
    </row>
    <row r="305" spans="1:6" ht="15.75" customHeight="1">
      <c r="A305" s="5">
        <v>304</v>
      </c>
      <c r="B305" s="6" t="s">
        <v>877</v>
      </c>
      <c r="C305" s="7" t="s">
        <v>875</v>
      </c>
      <c r="D305" s="4" t="s">
        <v>878</v>
      </c>
      <c r="E305" s="7" t="s">
        <v>36</v>
      </c>
      <c r="F305" s="7" t="s">
        <v>23</v>
      </c>
    </row>
    <row r="306" spans="1:6" ht="15.75" customHeight="1">
      <c r="A306" s="5">
        <v>305</v>
      </c>
      <c r="B306" s="6" t="s">
        <v>879</v>
      </c>
      <c r="C306" s="7" t="s">
        <v>880</v>
      </c>
      <c r="D306" s="4" t="s">
        <v>881</v>
      </c>
      <c r="E306" s="7" t="s">
        <v>36</v>
      </c>
      <c r="F306" s="7" t="s">
        <v>23</v>
      </c>
    </row>
    <row r="307" spans="1:6" ht="15.75" customHeight="1">
      <c r="A307" s="5">
        <v>306</v>
      </c>
      <c r="B307" s="6" t="s">
        <v>882</v>
      </c>
      <c r="C307" s="7" t="s">
        <v>883</v>
      </c>
      <c r="D307" s="4" t="s">
        <v>884</v>
      </c>
      <c r="E307" s="7" t="s">
        <v>50</v>
      </c>
      <c r="F307" s="7" t="s">
        <v>23</v>
      </c>
    </row>
    <row r="308" spans="1:6" ht="15.75" customHeight="1">
      <c r="A308" s="5">
        <v>307</v>
      </c>
      <c r="B308" s="6" t="s">
        <v>885</v>
      </c>
      <c r="C308" s="7" t="s">
        <v>886</v>
      </c>
      <c r="D308" s="4" t="s">
        <v>887</v>
      </c>
      <c r="E308" s="7" t="s">
        <v>22</v>
      </c>
      <c r="F308" s="7" t="s">
        <v>23</v>
      </c>
    </row>
    <row r="309" spans="1:6" ht="15.75" customHeight="1">
      <c r="A309" s="5">
        <v>308</v>
      </c>
      <c r="B309" s="6" t="s">
        <v>847</v>
      </c>
      <c r="C309" s="7" t="s">
        <v>888</v>
      </c>
      <c r="D309" s="4" t="s">
        <v>889</v>
      </c>
      <c r="E309" s="7" t="s">
        <v>50</v>
      </c>
      <c r="F309" s="7" t="s">
        <v>23</v>
      </c>
    </row>
    <row r="310" spans="1:6" ht="15.75" customHeight="1">
      <c r="A310" s="5">
        <v>309</v>
      </c>
      <c r="B310" s="6" t="s">
        <v>850</v>
      </c>
      <c r="C310" s="7" t="s">
        <v>890</v>
      </c>
      <c r="D310" s="4" t="s">
        <v>852</v>
      </c>
      <c r="E310" s="7" t="s">
        <v>50</v>
      </c>
      <c r="F310" s="7" t="s">
        <v>23</v>
      </c>
    </row>
    <row r="311" spans="1:6" ht="15.75" customHeight="1">
      <c r="A311" s="5">
        <v>310</v>
      </c>
      <c r="B311" s="6" t="s">
        <v>891</v>
      </c>
      <c r="C311" s="7" t="s">
        <v>892</v>
      </c>
      <c r="D311" s="4" t="s">
        <v>893</v>
      </c>
      <c r="E311" s="7" t="s">
        <v>95</v>
      </c>
      <c r="F311" s="7" t="s">
        <v>23</v>
      </c>
    </row>
    <row r="312" spans="1:6" ht="15.75" customHeight="1">
      <c r="A312" s="5">
        <v>311</v>
      </c>
      <c r="B312" s="6" t="s">
        <v>894</v>
      </c>
      <c r="C312" s="7" t="s">
        <v>895</v>
      </c>
      <c r="D312" s="4" t="s">
        <v>896</v>
      </c>
      <c r="E312" s="7" t="s">
        <v>36</v>
      </c>
      <c r="F312" s="7" t="s">
        <v>23</v>
      </c>
    </row>
    <row r="313" spans="1:6" ht="15.75" customHeight="1">
      <c r="A313" s="5">
        <v>312</v>
      </c>
      <c r="B313" s="6" t="s">
        <v>897</v>
      </c>
      <c r="C313" s="7" t="s">
        <v>898</v>
      </c>
      <c r="D313" s="4" t="s">
        <v>899</v>
      </c>
      <c r="E313" s="7" t="s">
        <v>95</v>
      </c>
      <c r="F313" s="7" t="s">
        <v>23</v>
      </c>
    </row>
    <row r="314" spans="1:6" ht="15.75" customHeight="1">
      <c r="A314" s="5">
        <v>313</v>
      </c>
      <c r="B314" s="6" t="s">
        <v>900</v>
      </c>
      <c r="C314" s="7" t="s">
        <v>898</v>
      </c>
      <c r="D314" s="4" t="s">
        <v>901</v>
      </c>
      <c r="E314" s="7" t="s">
        <v>95</v>
      </c>
      <c r="F314" s="7" t="s">
        <v>23</v>
      </c>
    </row>
    <row r="315" spans="1:6" ht="15.75" customHeight="1">
      <c r="A315" s="5">
        <v>314</v>
      </c>
      <c r="B315" s="6" t="s">
        <v>902</v>
      </c>
      <c r="C315" s="7" t="s">
        <v>898</v>
      </c>
      <c r="D315" s="4" t="s">
        <v>903</v>
      </c>
      <c r="E315" s="7" t="s">
        <v>95</v>
      </c>
      <c r="F315" s="7" t="s">
        <v>23</v>
      </c>
    </row>
    <row r="316" spans="1:6" ht="15.75" customHeight="1">
      <c r="A316" s="5">
        <v>315</v>
      </c>
      <c r="B316" s="6" t="s">
        <v>904</v>
      </c>
      <c r="C316" s="7" t="s">
        <v>905</v>
      </c>
      <c r="D316" s="4" t="s">
        <v>906</v>
      </c>
      <c r="E316" s="7" t="s">
        <v>180</v>
      </c>
      <c r="F316" s="7" t="s">
        <v>23</v>
      </c>
    </row>
    <row r="317" spans="1:6" ht="15.75" customHeight="1">
      <c r="A317" s="5">
        <v>316</v>
      </c>
      <c r="B317" s="6" t="s">
        <v>907</v>
      </c>
      <c r="C317" s="7" t="s">
        <v>908</v>
      </c>
      <c r="D317" s="4" t="s">
        <v>909</v>
      </c>
      <c r="E317" s="7" t="s">
        <v>180</v>
      </c>
      <c r="F317" s="7" t="s">
        <v>23</v>
      </c>
    </row>
    <row r="318" spans="1:6" ht="15.75" customHeight="1">
      <c r="A318" s="5">
        <v>317</v>
      </c>
      <c r="B318" s="6" t="s">
        <v>910</v>
      </c>
      <c r="C318" s="7" t="s">
        <v>911</v>
      </c>
      <c r="D318" s="4" t="s">
        <v>912</v>
      </c>
      <c r="E318" s="7" t="s">
        <v>95</v>
      </c>
      <c r="F318" s="7" t="s">
        <v>23</v>
      </c>
    </row>
    <row r="319" spans="1:6" ht="15.75" customHeight="1">
      <c r="A319" s="5">
        <v>318</v>
      </c>
      <c r="B319" s="6" t="s">
        <v>913</v>
      </c>
      <c r="C319" s="7" t="s">
        <v>911</v>
      </c>
      <c r="D319" s="4" t="s">
        <v>914</v>
      </c>
      <c r="E319" s="7" t="s">
        <v>95</v>
      </c>
      <c r="F319" s="7" t="s">
        <v>23</v>
      </c>
    </row>
    <row r="320" spans="1:6" ht="15.75" customHeight="1">
      <c r="A320" s="5">
        <v>319</v>
      </c>
      <c r="B320" s="6" t="s">
        <v>915</v>
      </c>
      <c r="C320" s="7" t="s">
        <v>916</v>
      </c>
      <c r="D320" s="4" t="s">
        <v>917</v>
      </c>
      <c r="E320" s="7" t="s">
        <v>95</v>
      </c>
      <c r="F320" s="7" t="s">
        <v>23</v>
      </c>
    </row>
    <row r="321" spans="1:6" ht="15.75" customHeight="1">
      <c r="A321" s="5">
        <v>320</v>
      </c>
      <c r="B321" s="6" t="s">
        <v>918</v>
      </c>
      <c r="C321" s="7" t="s">
        <v>919</v>
      </c>
      <c r="D321" s="4" t="s">
        <v>920</v>
      </c>
      <c r="E321" s="7" t="s">
        <v>95</v>
      </c>
      <c r="F321" s="7" t="s">
        <v>23</v>
      </c>
    </row>
    <row r="322" spans="1:6" ht="15.75" customHeight="1">
      <c r="A322" s="5">
        <v>321</v>
      </c>
      <c r="B322" s="6" t="s">
        <v>921</v>
      </c>
      <c r="C322" s="7" t="s">
        <v>922</v>
      </c>
      <c r="D322" s="4" t="s">
        <v>923</v>
      </c>
      <c r="E322" s="7" t="s">
        <v>95</v>
      </c>
      <c r="F322" s="7" t="s">
        <v>23</v>
      </c>
    </row>
    <row r="323" spans="1:6" ht="15.75" customHeight="1">
      <c r="A323" s="5">
        <v>322</v>
      </c>
      <c r="B323" s="6" t="s">
        <v>924</v>
      </c>
      <c r="C323" s="7" t="s">
        <v>925</v>
      </c>
      <c r="D323" s="4" t="s">
        <v>926</v>
      </c>
      <c r="E323" s="7" t="s">
        <v>95</v>
      </c>
      <c r="F323" s="7" t="s">
        <v>23</v>
      </c>
    </row>
    <row r="324" spans="1:6" ht="15.75" customHeight="1">
      <c r="A324" s="5">
        <v>323</v>
      </c>
      <c r="B324" s="6" t="s">
        <v>927</v>
      </c>
      <c r="C324" s="7" t="s">
        <v>928</v>
      </c>
      <c r="D324" s="4" t="s">
        <v>929</v>
      </c>
      <c r="E324" s="7" t="s">
        <v>95</v>
      </c>
      <c r="F324" s="7" t="s">
        <v>23</v>
      </c>
    </row>
    <row r="325" spans="1:6" ht="15.75" customHeight="1">
      <c r="A325" s="5">
        <v>324</v>
      </c>
      <c r="B325" s="6" t="s">
        <v>930</v>
      </c>
      <c r="C325" s="7" t="s">
        <v>931</v>
      </c>
      <c r="D325" s="4" t="s">
        <v>932</v>
      </c>
      <c r="E325" s="7" t="s">
        <v>120</v>
      </c>
      <c r="F325" s="7" t="s">
        <v>23</v>
      </c>
    </row>
    <row r="326" spans="1:6" ht="15.75" customHeight="1">
      <c r="A326" s="5">
        <v>325</v>
      </c>
      <c r="B326" s="6" t="s">
        <v>933</v>
      </c>
      <c r="C326" s="7" t="s">
        <v>934</v>
      </c>
      <c r="D326" s="4" t="s">
        <v>935</v>
      </c>
      <c r="E326" s="7" t="s">
        <v>36</v>
      </c>
      <c r="F326" s="7" t="s">
        <v>23</v>
      </c>
    </row>
    <row r="327" spans="1:6" ht="15.75" customHeight="1">
      <c r="A327" s="5">
        <v>326</v>
      </c>
      <c r="B327" s="6" t="s">
        <v>936</v>
      </c>
      <c r="C327" s="7" t="s">
        <v>937</v>
      </c>
      <c r="D327" s="4" t="s">
        <v>938</v>
      </c>
      <c r="E327" s="7" t="s">
        <v>120</v>
      </c>
      <c r="F327" s="7" t="s">
        <v>23</v>
      </c>
    </row>
    <row r="328" spans="1:6" ht="15.75" customHeight="1">
      <c r="A328" s="5">
        <v>327</v>
      </c>
      <c r="B328" s="6" t="s">
        <v>939</v>
      </c>
      <c r="C328" s="7" t="s">
        <v>940</v>
      </c>
      <c r="D328" s="4" t="s">
        <v>941</v>
      </c>
      <c r="E328" s="7" t="s">
        <v>120</v>
      </c>
      <c r="F328" s="7" t="s">
        <v>23</v>
      </c>
    </row>
    <row r="329" spans="1:6" ht="15.75" customHeight="1">
      <c r="A329" s="5">
        <v>328</v>
      </c>
      <c r="B329" s="6" t="s">
        <v>942</v>
      </c>
      <c r="C329" s="7" t="s">
        <v>943</v>
      </c>
      <c r="D329" s="4" t="s">
        <v>944</v>
      </c>
      <c r="E329" s="7" t="s">
        <v>36</v>
      </c>
      <c r="F329" s="7" t="s">
        <v>23</v>
      </c>
    </row>
    <row r="330" spans="1:6" ht="15.75" customHeight="1">
      <c r="A330" s="5">
        <v>329</v>
      </c>
      <c r="B330" s="6" t="s">
        <v>945</v>
      </c>
      <c r="C330" s="7" t="s">
        <v>946</v>
      </c>
      <c r="D330" s="4" t="s">
        <v>947</v>
      </c>
      <c r="E330" s="7" t="s">
        <v>36</v>
      </c>
      <c r="F330" s="7" t="s">
        <v>23</v>
      </c>
    </row>
    <row r="331" spans="1:6" ht="15.75" customHeight="1">
      <c r="A331" s="5">
        <v>330</v>
      </c>
      <c r="B331" s="6" t="s">
        <v>948</v>
      </c>
      <c r="C331" s="7" t="s">
        <v>946</v>
      </c>
      <c r="D331" s="4" t="s">
        <v>949</v>
      </c>
      <c r="E331" s="7" t="s">
        <v>36</v>
      </c>
      <c r="F331" s="7" t="s">
        <v>23</v>
      </c>
    </row>
    <row r="332" spans="1:6" ht="15.75" customHeight="1">
      <c r="A332" s="5">
        <v>331</v>
      </c>
      <c r="B332" s="6" t="s">
        <v>950</v>
      </c>
      <c r="C332" s="7" t="s">
        <v>951</v>
      </c>
      <c r="D332" s="4" t="s">
        <v>952</v>
      </c>
      <c r="E332" s="7" t="s">
        <v>180</v>
      </c>
      <c r="F332" s="7" t="s">
        <v>23</v>
      </c>
    </row>
    <row r="333" spans="1:6" ht="15.75" customHeight="1">
      <c r="A333" s="5">
        <v>332</v>
      </c>
      <c r="B333" s="6" t="s">
        <v>953</v>
      </c>
      <c r="C333" s="7" t="s">
        <v>954</v>
      </c>
      <c r="D333" s="4" t="s">
        <v>955</v>
      </c>
      <c r="E333" s="7" t="s">
        <v>22</v>
      </c>
      <c r="F333" s="7" t="s">
        <v>23</v>
      </c>
    </row>
    <row r="334" spans="1:6" ht="15.75" customHeight="1">
      <c r="A334" s="5">
        <v>333</v>
      </c>
      <c r="B334" s="6" t="s">
        <v>956</v>
      </c>
      <c r="C334" s="7" t="s">
        <v>957</v>
      </c>
      <c r="D334" s="4" t="s">
        <v>958</v>
      </c>
      <c r="E334" s="7" t="s">
        <v>95</v>
      </c>
      <c r="F334" s="7" t="s">
        <v>23</v>
      </c>
    </row>
    <row r="335" spans="1:6" ht="15.75" customHeight="1">
      <c r="A335" s="5">
        <v>334</v>
      </c>
      <c r="B335" s="6" t="s">
        <v>959</v>
      </c>
      <c r="C335" s="7" t="s">
        <v>960</v>
      </c>
      <c r="D335" s="4" t="s">
        <v>961</v>
      </c>
      <c r="E335" s="7" t="s">
        <v>95</v>
      </c>
      <c r="F335" s="7" t="s">
        <v>23</v>
      </c>
    </row>
    <row r="336" spans="1:6" ht="15.75" customHeight="1">
      <c r="A336" s="5">
        <v>335</v>
      </c>
      <c r="B336" s="6" t="s">
        <v>962</v>
      </c>
      <c r="C336" s="7" t="s">
        <v>963</v>
      </c>
      <c r="D336" s="4" t="s">
        <v>964</v>
      </c>
      <c r="E336" s="7" t="s">
        <v>95</v>
      </c>
      <c r="F336" s="7" t="s">
        <v>23</v>
      </c>
    </row>
    <row r="337" spans="1:6" ht="15.75" customHeight="1">
      <c r="A337" s="5">
        <v>336</v>
      </c>
      <c r="B337" s="6" t="s">
        <v>965</v>
      </c>
      <c r="C337" s="7" t="s">
        <v>966</v>
      </c>
      <c r="D337" s="4" t="s">
        <v>967</v>
      </c>
      <c r="E337" s="7" t="s">
        <v>36</v>
      </c>
      <c r="F337" s="7" t="s">
        <v>23</v>
      </c>
    </row>
    <row r="338" spans="1:6" ht="15.75" customHeight="1">
      <c r="A338" s="5">
        <v>337</v>
      </c>
      <c r="B338" s="6" t="s">
        <v>968</v>
      </c>
      <c r="C338" s="7" t="s">
        <v>969</v>
      </c>
      <c r="D338" s="4" t="s">
        <v>970</v>
      </c>
      <c r="E338" s="7" t="s">
        <v>95</v>
      </c>
      <c r="F338" s="7" t="s">
        <v>23</v>
      </c>
    </row>
    <row r="339" spans="1:6" ht="15.75" customHeight="1">
      <c r="A339" s="5">
        <v>338</v>
      </c>
      <c r="B339" s="6" t="s">
        <v>971</v>
      </c>
      <c r="C339" s="7" t="s">
        <v>972</v>
      </c>
      <c r="D339" s="4" t="s">
        <v>973</v>
      </c>
      <c r="E339" s="7" t="s">
        <v>120</v>
      </c>
      <c r="F339" s="7" t="s">
        <v>23</v>
      </c>
    </row>
    <row r="340" spans="1:6" ht="15.75" customHeight="1">
      <c r="A340" s="5">
        <v>339</v>
      </c>
      <c r="B340" s="6" t="s">
        <v>974</v>
      </c>
      <c r="C340" s="7" t="s">
        <v>975</v>
      </c>
      <c r="D340" s="4" t="s">
        <v>976</v>
      </c>
      <c r="E340" s="7" t="s">
        <v>120</v>
      </c>
      <c r="F340" s="7" t="s">
        <v>23</v>
      </c>
    </row>
    <row r="341" spans="1:6" ht="15.75" customHeight="1">
      <c r="A341" s="5">
        <v>340</v>
      </c>
      <c r="B341" s="6" t="s">
        <v>977</v>
      </c>
      <c r="C341" s="7" t="s">
        <v>978</v>
      </c>
      <c r="D341" s="4" t="s">
        <v>979</v>
      </c>
      <c r="E341" s="7" t="s">
        <v>36</v>
      </c>
      <c r="F341" s="7" t="s">
        <v>23</v>
      </c>
    </row>
    <row r="342" spans="1:6" ht="15.75" customHeight="1">
      <c r="A342" s="5">
        <v>341</v>
      </c>
      <c r="B342" s="6" t="s">
        <v>980</v>
      </c>
      <c r="C342" s="7" t="s">
        <v>981</v>
      </c>
      <c r="D342" s="4" t="s">
        <v>982</v>
      </c>
      <c r="E342" s="7" t="s">
        <v>36</v>
      </c>
      <c r="F342" s="7" t="s">
        <v>23</v>
      </c>
    </row>
    <row r="343" spans="1:6" ht="15.75" customHeight="1">
      <c r="A343" s="5">
        <v>342</v>
      </c>
      <c r="B343" s="6" t="s">
        <v>983</v>
      </c>
      <c r="C343" s="7" t="s">
        <v>984</v>
      </c>
      <c r="D343" s="4" t="s">
        <v>985</v>
      </c>
      <c r="E343" s="7" t="s">
        <v>120</v>
      </c>
      <c r="F343" s="7" t="s">
        <v>23</v>
      </c>
    </row>
    <row r="344" spans="1:6" ht="15.75" customHeight="1">
      <c r="A344" s="5">
        <v>343</v>
      </c>
      <c r="B344" s="6" t="s">
        <v>986</v>
      </c>
      <c r="C344" s="7" t="s">
        <v>987</v>
      </c>
      <c r="D344" s="4" t="s">
        <v>988</v>
      </c>
      <c r="E344" s="7" t="s">
        <v>180</v>
      </c>
      <c r="F344" s="7" t="s">
        <v>23</v>
      </c>
    </row>
    <row r="345" spans="1:6" ht="15.75" customHeight="1">
      <c r="A345" s="5">
        <v>344</v>
      </c>
      <c r="B345" s="6" t="s">
        <v>989</v>
      </c>
      <c r="C345" s="7" t="s">
        <v>990</v>
      </c>
      <c r="D345" s="4" t="s">
        <v>991</v>
      </c>
      <c r="E345" s="7" t="s">
        <v>40</v>
      </c>
      <c r="F345" s="7" t="s">
        <v>23</v>
      </c>
    </row>
    <row r="346" spans="1:6" ht="15.75" customHeight="1">
      <c r="A346" s="5">
        <v>345</v>
      </c>
      <c r="B346" s="6" t="s">
        <v>992</v>
      </c>
      <c r="C346" s="7" t="s">
        <v>993</v>
      </c>
      <c r="D346" s="4" t="s">
        <v>994</v>
      </c>
      <c r="E346" s="7" t="s">
        <v>36</v>
      </c>
      <c r="F346" s="7" t="s">
        <v>23</v>
      </c>
    </row>
    <row r="347" spans="1:6" ht="15.75" customHeight="1">
      <c r="A347" s="5">
        <v>346</v>
      </c>
      <c r="B347" s="6" t="s">
        <v>995</v>
      </c>
      <c r="C347" s="7" t="s">
        <v>996</v>
      </c>
      <c r="D347" s="4" t="s">
        <v>997</v>
      </c>
      <c r="E347" s="7" t="s">
        <v>120</v>
      </c>
      <c r="F347" s="7" t="s">
        <v>23</v>
      </c>
    </row>
    <row r="348" spans="1:6" ht="15.75" customHeight="1">
      <c r="A348" s="5">
        <v>347</v>
      </c>
      <c r="B348" s="6" t="s">
        <v>998</v>
      </c>
      <c r="C348" s="7" t="s">
        <v>999</v>
      </c>
      <c r="D348" s="4" t="s">
        <v>1000</v>
      </c>
      <c r="E348" s="7" t="s">
        <v>120</v>
      </c>
      <c r="F348" s="7" t="s">
        <v>23</v>
      </c>
    </row>
    <row r="349" spans="1:6" ht="15.75" customHeight="1">
      <c r="A349" s="5">
        <v>348</v>
      </c>
      <c r="B349" s="6" t="s">
        <v>1001</v>
      </c>
      <c r="C349" s="7" t="s">
        <v>1002</v>
      </c>
      <c r="D349" s="4" t="s">
        <v>1003</v>
      </c>
      <c r="E349" s="7" t="s">
        <v>36</v>
      </c>
      <c r="F349" s="7" t="s">
        <v>23</v>
      </c>
    </row>
    <row r="350" spans="1:6" ht="15.75" customHeight="1">
      <c r="A350" s="5">
        <v>349</v>
      </c>
      <c r="B350" s="6" t="s">
        <v>1004</v>
      </c>
      <c r="C350" s="7" t="s">
        <v>1005</v>
      </c>
      <c r="D350" s="4" t="s">
        <v>1006</v>
      </c>
      <c r="E350" s="7" t="s">
        <v>40</v>
      </c>
      <c r="F350" s="7" t="s">
        <v>23</v>
      </c>
    </row>
    <row r="351" spans="1:6" ht="15.75" customHeight="1">
      <c r="A351" s="5">
        <v>350</v>
      </c>
      <c r="B351" s="6" t="s">
        <v>904</v>
      </c>
      <c r="C351" s="7" t="s">
        <v>905</v>
      </c>
      <c r="D351" s="4" t="s">
        <v>906</v>
      </c>
      <c r="E351" s="7" t="s">
        <v>180</v>
      </c>
      <c r="F351" s="7" t="s">
        <v>23</v>
      </c>
    </row>
    <row r="352" spans="1:6" ht="15.75" customHeight="1">
      <c r="A352" s="5">
        <v>351</v>
      </c>
      <c r="B352" s="6" t="s">
        <v>1007</v>
      </c>
      <c r="C352" s="7" t="s">
        <v>908</v>
      </c>
      <c r="D352" s="4" t="s">
        <v>1008</v>
      </c>
      <c r="E352" s="7" t="s">
        <v>180</v>
      </c>
      <c r="F352" s="7" t="s">
        <v>23</v>
      </c>
    </row>
    <row r="353" spans="1:6" ht="15.75" customHeight="1">
      <c r="A353" s="5">
        <v>352</v>
      </c>
      <c r="B353" s="6" t="s">
        <v>1009</v>
      </c>
      <c r="C353" s="7" t="s">
        <v>1010</v>
      </c>
      <c r="D353" s="4" t="s">
        <v>1011</v>
      </c>
      <c r="E353" s="7" t="s">
        <v>120</v>
      </c>
      <c r="F353" s="7" t="s">
        <v>23</v>
      </c>
    </row>
    <row r="354" spans="1:6" ht="15.75" customHeight="1">
      <c r="A354" s="5">
        <v>353</v>
      </c>
      <c r="B354" s="6" t="s">
        <v>1012</v>
      </c>
      <c r="C354" s="7" t="s">
        <v>1013</v>
      </c>
      <c r="D354" s="4" t="s">
        <v>1014</v>
      </c>
      <c r="E354" s="7" t="s">
        <v>120</v>
      </c>
      <c r="F354" s="7" t="s">
        <v>23</v>
      </c>
    </row>
    <row r="355" spans="1:6" ht="15.75" customHeight="1">
      <c r="A355" s="5">
        <v>354</v>
      </c>
      <c r="B355" s="6" t="s">
        <v>1015</v>
      </c>
      <c r="C355" s="7" t="s">
        <v>1016</v>
      </c>
      <c r="D355" s="4" t="s">
        <v>1017</v>
      </c>
      <c r="E355" s="7" t="s">
        <v>180</v>
      </c>
      <c r="F355" s="7" t="s">
        <v>23</v>
      </c>
    </row>
    <row r="356" spans="1:6" ht="15.75" customHeight="1">
      <c r="A356" s="5">
        <v>355</v>
      </c>
      <c r="B356" s="6" t="s">
        <v>1018</v>
      </c>
      <c r="C356" s="7" t="s">
        <v>1019</v>
      </c>
      <c r="D356" s="4" t="s">
        <v>1020</v>
      </c>
      <c r="E356" s="7" t="s">
        <v>180</v>
      </c>
      <c r="F356" s="7" t="s">
        <v>23</v>
      </c>
    </row>
    <row r="357" spans="1:6" ht="15.75" customHeight="1">
      <c r="A357" s="5">
        <v>356</v>
      </c>
      <c r="B357" s="6" t="s">
        <v>1021</v>
      </c>
      <c r="C357" s="7" t="s">
        <v>1022</v>
      </c>
      <c r="D357" s="4" t="s">
        <v>1023</v>
      </c>
      <c r="E357" s="7" t="s">
        <v>40</v>
      </c>
      <c r="F357" s="7" t="s">
        <v>23</v>
      </c>
    </row>
    <row r="358" spans="1:6" ht="15.75" customHeight="1">
      <c r="A358" s="5">
        <v>357</v>
      </c>
      <c r="B358" s="6" t="s">
        <v>1024</v>
      </c>
      <c r="C358" s="7" t="s">
        <v>1025</v>
      </c>
      <c r="D358" s="4" t="s">
        <v>1026</v>
      </c>
      <c r="E358" s="7" t="s">
        <v>40</v>
      </c>
      <c r="F358" s="7" t="s">
        <v>23</v>
      </c>
    </row>
    <row r="359" spans="1:6" ht="15.75" customHeight="1">
      <c r="A359" s="5">
        <v>358</v>
      </c>
      <c r="B359" s="6" t="s">
        <v>1027</v>
      </c>
      <c r="C359" s="7" t="s">
        <v>1028</v>
      </c>
      <c r="D359" s="4" t="s">
        <v>1029</v>
      </c>
      <c r="E359" s="7" t="s">
        <v>40</v>
      </c>
      <c r="F359" s="7" t="s">
        <v>23</v>
      </c>
    </row>
    <row r="360" spans="1:6" ht="15.75" customHeight="1">
      <c r="A360" s="5">
        <v>359</v>
      </c>
      <c r="B360" s="6" t="s">
        <v>1030</v>
      </c>
      <c r="C360" s="7" t="s">
        <v>1031</v>
      </c>
      <c r="D360" s="4" t="s">
        <v>1032</v>
      </c>
      <c r="E360" s="7" t="s">
        <v>40</v>
      </c>
      <c r="F360" s="7" t="s">
        <v>23</v>
      </c>
    </row>
    <row r="361" spans="1:6" ht="15.75" customHeight="1">
      <c r="A361" s="5">
        <v>360</v>
      </c>
      <c r="B361" s="6" t="s">
        <v>1033</v>
      </c>
      <c r="C361" s="7" t="s">
        <v>1034</v>
      </c>
      <c r="D361" s="4" t="s">
        <v>1035</v>
      </c>
      <c r="E361" s="7" t="s">
        <v>180</v>
      </c>
      <c r="F361" s="7" t="s">
        <v>23</v>
      </c>
    </row>
    <row r="362" spans="1:6" ht="15.75" customHeight="1">
      <c r="A362" s="5">
        <v>361</v>
      </c>
      <c r="B362" s="6" t="s">
        <v>1036</v>
      </c>
      <c r="C362" s="7" t="s">
        <v>1037</v>
      </c>
      <c r="D362" s="4" t="s">
        <v>1038</v>
      </c>
      <c r="E362" s="7" t="s">
        <v>180</v>
      </c>
      <c r="F362" s="7" t="s">
        <v>23</v>
      </c>
    </row>
    <row r="363" spans="1:6" ht="15.75" customHeight="1">
      <c r="A363" s="5">
        <v>362</v>
      </c>
      <c r="B363" s="6" t="s">
        <v>1039</v>
      </c>
      <c r="C363" s="7" t="s">
        <v>1040</v>
      </c>
      <c r="D363" s="4" t="s">
        <v>1041</v>
      </c>
      <c r="E363" s="7" t="s">
        <v>120</v>
      </c>
      <c r="F363" s="7" t="s">
        <v>23</v>
      </c>
    </row>
    <row r="364" spans="1:6" ht="15.75" customHeight="1">
      <c r="A364" s="5">
        <v>363</v>
      </c>
      <c r="B364" s="6" t="s">
        <v>1042</v>
      </c>
      <c r="C364" s="7" t="s">
        <v>1043</v>
      </c>
      <c r="D364" s="4" t="s">
        <v>1044</v>
      </c>
      <c r="E364" s="7" t="s">
        <v>22</v>
      </c>
      <c r="F364" s="7" t="s">
        <v>23</v>
      </c>
    </row>
    <row r="365" spans="1:6" ht="15.75" customHeight="1">
      <c r="A365" s="5">
        <v>364</v>
      </c>
      <c r="B365" s="6" t="s">
        <v>1045</v>
      </c>
      <c r="C365" s="7" t="s">
        <v>1046</v>
      </c>
      <c r="D365" s="4" t="s">
        <v>1047</v>
      </c>
      <c r="E365" s="7" t="s">
        <v>22</v>
      </c>
      <c r="F365" s="7" t="s">
        <v>23</v>
      </c>
    </row>
    <row r="366" spans="1:6" ht="15.75" customHeight="1">
      <c r="A366" s="5">
        <v>365</v>
      </c>
      <c r="B366" s="6" t="s">
        <v>1048</v>
      </c>
      <c r="C366" s="7" t="s">
        <v>1049</v>
      </c>
      <c r="D366" s="4" t="s">
        <v>1050</v>
      </c>
      <c r="E366" s="7" t="s">
        <v>50</v>
      </c>
      <c r="F366" s="7" t="s">
        <v>23</v>
      </c>
    </row>
    <row r="367" spans="1:6" ht="15.75" customHeight="1">
      <c r="A367" s="5">
        <v>366</v>
      </c>
      <c r="B367" s="6" t="s">
        <v>1051</v>
      </c>
      <c r="C367" s="7" t="s">
        <v>1052</v>
      </c>
      <c r="D367" s="4" t="s">
        <v>1053</v>
      </c>
      <c r="E367" s="7" t="s">
        <v>22</v>
      </c>
      <c r="F367" s="7" t="s">
        <v>23</v>
      </c>
    </row>
    <row r="368" spans="1:6" ht="15.75" customHeight="1">
      <c r="A368" s="5">
        <v>367</v>
      </c>
      <c r="B368" s="6" t="s">
        <v>1054</v>
      </c>
      <c r="C368" s="7" t="s">
        <v>1055</v>
      </c>
      <c r="D368" s="4" t="s">
        <v>1056</v>
      </c>
      <c r="E368" s="7" t="s">
        <v>95</v>
      </c>
      <c r="F368" s="7" t="s">
        <v>23</v>
      </c>
    </row>
    <row r="369" spans="1:6" ht="15.75" customHeight="1">
      <c r="A369" s="5">
        <v>368</v>
      </c>
      <c r="B369" s="6" t="s">
        <v>1057</v>
      </c>
      <c r="C369" s="7" t="s">
        <v>1058</v>
      </c>
      <c r="D369" s="4" t="s">
        <v>1059</v>
      </c>
      <c r="E369" s="7" t="s">
        <v>95</v>
      </c>
      <c r="F369" s="7" t="s">
        <v>23</v>
      </c>
    </row>
    <row r="370" spans="1:6" ht="15.75" customHeight="1">
      <c r="A370" s="5">
        <v>369</v>
      </c>
      <c r="B370" s="6" t="s">
        <v>1060</v>
      </c>
      <c r="C370" s="7" t="s">
        <v>1061</v>
      </c>
      <c r="D370" s="4" t="s">
        <v>1062</v>
      </c>
      <c r="E370" s="7" t="s">
        <v>50</v>
      </c>
      <c r="F370" s="7" t="s">
        <v>23</v>
      </c>
    </row>
    <row r="371" spans="1:6" ht="15.75" customHeight="1">
      <c r="A371" s="5">
        <v>370</v>
      </c>
      <c r="B371" s="6" t="s">
        <v>1063</v>
      </c>
      <c r="C371" s="7" t="s">
        <v>1064</v>
      </c>
      <c r="D371" s="4" t="s">
        <v>1065</v>
      </c>
      <c r="E371" s="7" t="s">
        <v>50</v>
      </c>
      <c r="F371" s="7" t="s">
        <v>23</v>
      </c>
    </row>
    <row r="372" spans="1:6" ht="15.75" customHeight="1">
      <c r="A372" s="5">
        <v>371</v>
      </c>
      <c r="B372" s="6" t="s">
        <v>1066</v>
      </c>
      <c r="C372" s="7" t="s">
        <v>1067</v>
      </c>
      <c r="D372" s="4" t="s">
        <v>1068</v>
      </c>
      <c r="E372" s="7" t="s">
        <v>50</v>
      </c>
      <c r="F372" s="7" t="s">
        <v>23</v>
      </c>
    </row>
    <row r="373" spans="1:6" ht="15.75" customHeight="1">
      <c r="A373" s="5">
        <v>372</v>
      </c>
      <c r="B373" s="6" t="s">
        <v>1069</v>
      </c>
      <c r="C373" s="7" t="s">
        <v>1070</v>
      </c>
      <c r="D373" s="4" t="s">
        <v>1071</v>
      </c>
      <c r="E373" s="7" t="s">
        <v>120</v>
      </c>
      <c r="F373" s="7" t="s">
        <v>23</v>
      </c>
    </row>
    <row r="374" spans="1:6" ht="15.75" customHeight="1">
      <c r="A374" s="5">
        <v>373</v>
      </c>
      <c r="B374" s="6" t="s">
        <v>1072</v>
      </c>
      <c r="C374" s="7" t="s">
        <v>1073</v>
      </c>
      <c r="D374" s="4" t="s">
        <v>1074</v>
      </c>
      <c r="E374" s="7" t="s">
        <v>180</v>
      </c>
      <c r="F374" s="7" t="s">
        <v>23</v>
      </c>
    </row>
    <row r="375" spans="1:6" ht="15.75" customHeight="1">
      <c r="A375" s="5">
        <v>374</v>
      </c>
      <c r="B375" s="6" t="s">
        <v>1075</v>
      </c>
      <c r="C375" s="7" t="s">
        <v>1073</v>
      </c>
      <c r="D375" s="4" t="s">
        <v>1076</v>
      </c>
      <c r="E375" s="7" t="s">
        <v>180</v>
      </c>
      <c r="F375" s="7" t="s">
        <v>23</v>
      </c>
    </row>
    <row r="376" spans="1:6" ht="15.75" customHeight="1">
      <c r="A376" s="5">
        <v>375</v>
      </c>
      <c r="B376" s="6" t="s">
        <v>1077</v>
      </c>
      <c r="C376" s="7" t="s">
        <v>1078</v>
      </c>
      <c r="D376" s="4" t="s">
        <v>1079</v>
      </c>
      <c r="E376" s="7" t="s">
        <v>180</v>
      </c>
      <c r="F376" s="7" t="s">
        <v>23</v>
      </c>
    </row>
    <row r="377" spans="1:6" ht="15.75" customHeight="1">
      <c r="A377" s="5">
        <v>376</v>
      </c>
      <c r="B377" s="6" t="s">
        <v>1080</v>
      </c>
      <c r="C377" s="7" t="s">
        <v>1081</v>
      </c>
      <c r="D377" s="4" t="s">
        <v>1082</v>
      </c>
      <c r="E377" s="7" t="s">
        <v>180</v>
      </c>
      <c r="F377" s="7" t="s">
        <v>23</v>
      </c>
    </row>
    <row r="378" spans="1:6" ht="15.75" customHeight="1">
      <c r="A378" s="5">
        <v>377</v>
      </c>
      <c r="B378" s="6" t="s">
        <v>1083</v>
      </c>
      <c r="C378" s="7" t="s">
        <v>1084</v>
      </c>
      <c r="D378" s="4" t="s">
        <v>1085</v>
      </c>
      <c r="E378" s="7" t="s">
        <v>180</v>
      </c>
      <c r="F378" s="7" t="s">
        <v>23</v>
      </c>
    </row>
    <row r="379" spans="1:6" ht="15.75" customHeight="1">
      <c r="A379" s="5">
        <v>378</v>
      </c>
      <c r="B379" s="6" t="s">
        <v>1086</v>
      </c>
      <c r="C379" s="7" t="s">
        <v>1087</v>
      </c>
      <c r="D379" s="4" t="s">
        <v>1088</v>
      </c>
      <c r="E379" s="7" t="s">
        <v>180</v>
      </c>
      <c r="F379" s="7" t="s">
        <v>23</v>
      </c>
    </row>
    <row r="380" spans="1:6" ht="15.75" customHeight="1">
      <c r="A380" s="5">
        <v>379</v>
      </c>
      <c r="B380" s="6" t="s">
        <v>1089</v>
      </c>
      <c r="C380" s="7" t="s">
        <v>1090</v>
      </c>
      <c r="D380" s="4" t="s">
        <v>1091</v>
      </c>
      <c r="E380" s="7" t="s">
        <v>180</v>
      </c>
      <c r="F380" s="7" t="s">
        <v>23</v>
      </c>
    </row>
    <row r="381" spans="1:6" ht="15.75" customHeight="1">
      <c r="A381" s="5">
        <v>380</v>
      </c>
      <c r="B381" s="6" t="s">
        <v>1092</v>
      </c>
      <c r="C381" s="7" t="s">
        <v>1093</v>
      </c>
      <c r="D381" s="4" t="s">
        <v>1094</v>
      </c>
      <c r="E381" s="7" t="s">
        <v>180</v>
      </c>
      <c r="F381" s="7" t="s">
        <v>23</v>
      </c>
    </row>
    <row r="382" spans="1:6" ht="15.75" customHeight="1">
      <c r="A382" s="5">
        <v>381</v>
      </c>
      <c r="B382" s="6" t="s">
        <v>1095</v>
      </c>
      <c r="C382" s="7" t="s">
        <v>1096</v>
      </c>
      <c r="D382" s="4" t="s">
        <v>1097</v>
      </c>
      <c r="E382" s="7" t="s">
        <v>180</v>
      </c>
      <c r="F382" s="7" t="s">
        <v>23</v>
      </c>
    </row>
    <row r="383" spans="1:6" ht="15.75" customHeight="1">
      <c r="A383" s="5">
        <v>382</v>
      </c>
      <c r="B383" s="6" t="s">
        <v>1098</v>
      </c>
      <c r="C383" s="7" t="s">
        <v>1099</v>
      </c>
      <c r="D383" s="4" t="s">
        <v>1100</v>
      </c>
      <c r="E383" s="7" t="s">
        <v>180</v>
      </c>
      <c r="F383" s="7" t="s">
        <v>23</v>
      </c>
    </row>
    <row r="384" spans="1:6" ht="15.75" customHeight="1">
      <c r="A384" s="5">
        <v>383</v>
      </c>
      <c r="B384" s="6" t="s">
        <v>1101</v>
      </c>
      <c r="C384" s="7" t="s">
        <v>1102</v>
      </c>
      <c r="D384" s="4" t="s">
        <v>1103</v>
      </c>
      <c r="E384" s="7" t="s">
        <v>180</v>
      </c>
      <c r="F384" s="7" t="s">
        <v>23</v>
      </c>
    </row>
    <row r="385" spans="1:6" ht="15.75" customHeight="1">
      <c r="A385" s="5">
        <v>384</v>
      </c>
      <c r="B385" s="6" t="s">
        <v>1104</v>
      </c>
      <c r="C385" s="7" t="s">
        <v>1105</v>
      </c>
      <c r="D385" s="4" t="s">
        <v>1106</v>
      </c>
      <c r="E385" s="7" t="s">
        <v>36</v>
      </c>
      <c r="F385" s="7" t="s">
        <v>23</v>
      </c>
    </row>
    <row r="386" spans="1:6" ht="15.75" customHeight="1">
      <c r="A386" s="5">
        <v>385</v>
      </c>
      <c r="B386" s="6" t="s">
        <v>1107</v>
      </c>
      <c r="C386" s="7" t="s">
        <v>1108</v>
      </c>
      <c r="D386" s="4" t="s">
        <v>1109</v>
      </c>
      <c r="E386" s="7" t="s">
        <v>36</v>
      </c>
      <c r="F386" s="7" t="s">
        <v>23</v>
      </c>
    </row>
    <row r="387" spans="1:6" ht="15.75" customHeight="1">
      <c r="A387" s="5">
        <v>386</v>
      </c>
      <c r="B387" s="6" t="s">
        <v>1110</v>
      </c>
      <c r="C387" s="7" t="s">
        <v>1111</v>
      </c>
      <c r="D387" s="4" t="s">
        <v>1112</v>
      </c>
      <c r="E387" s="7" t="s">
        <v>180</v>
      </c>
      <c r="F387" s="7" t="s">
        <v>23</v>
      </c>
    </row>
    <row r="388" spans="1:6" ht="15.75" customHeight="1">
      <c r="A388" s="5">
        <v>387</v>
      </c>
      <c r="B388" s="6" t="s">
        <v>1113</v>
      </c>
      <c r="C388" s="7" t="s">
        <v>1114</v>
      </c>
      <c r="D388" s="4" t="s">
        <v>1115</v>
      </c>
      <c r="E388" s="7" t="s">
        <v>120</v>
      </c>
      <c r="F388" s="7" t="s">
        <v>23</v>
      </c>
    </row>
    <row r="389" spans="1:6" ht="15.75" customHeight="1">
      <c r="A389" s="5">
        <v>388</v>
      </c>
      <c r="B389" s="6" t="s">
        <v>1116</v>
      </c>
      <c r="C389" s="7" t="s">
        <v>1117</v>
      </c>
      <c r="D389" s="4" t="s">
        <v>1118</v>
      </c>
      <c r="E389" s="7" t="s">
        <v>40</v>
      </c>
      <c r="F389" s="7" t="s">
        <v>23</v>
      </c>
    </row>
    <row r="390" spans="1:6" ht="15.75" customHeight="1">
      <c r="A390" s="5">
        <v>389</v>
      </c>
      <c r="B390" s="6" t="s">
        <v>1119</v>
      </c>
      <c r="C390" s="7" t="s">
        <v>898</v>
      </c>
      <c r="D390" s="4" t="s">
        <v>1120</v>
      </c>
      <c r="E390" s="7" t="s">
        <v>95</v>
      </c>
      <c r="F390" s="7" t="s">
        <v>23</v>
      </c>
    </row>
    <row r="391" spans="1:6" ht="15.75" customHeight="1">
      <c r="A391" s="5">
        <v>390</v>
      </c>
      <c r="B391" s="6" t="s">
        <v>1121</v>
      </c>
      <c r="C391" s="7" t="s">
        <v>898</v>
      </c>
      <c r="D391" s="4" t="s">
        <v>1122</v>
      </c>
      <c r="E391" s="7" t="s">
        <v>95</v>
      </c>
      <c r="F391" s="7" t="s">
        <v>23</v>
      </c>
    </row>
    <row r="392" spans="1:6" ht="15.75" customHeight="1">
      <c r="A392" s="5">
        <v>391</v>
      </c>
      <c r="B392" s="6" t="s">
        <v>1123</v>
      </c>
      <c r="C392" s="7" t="s">
        <v>898</v>
      </c>
      <c r="D392" s="4" t="s">
        <v>1124</v>
      </c>
      <c r="E392" s="7" t="s">
        <v>95</v>
      </c>
      <c r="F392" s="7" t="s">
        <v>23</v>
      </c>
    </row>
    <row r="393" spans="1:6" ht="15.75" customHeight="1">
      <c r="A393" s="5">
        <v>392</v>
      </c>
      <c r="B393" s="6" t="s">
        <v>1125</v>
      </c>
      <c r="C393" s="7" t="s">
        <v>1126</v>
      </c>
      <c r="D393" s="4" t="s">
        <v>1127</v>
      </c>
      <c r="E393" s="7" t="s">
        <v>36</v>
      </c>
      <c r="F393" s="7" t="s">
        <v>23</v>
      </c>
    </row>
    <row r="394" spans="1:6" ht="15.75" customHeight="1">
      <c r="A394" s="5">
        <v>393</v>
      </c>
      <c r="B394" s="6" t="s">
        <v>1128</v>
      </c>
      <c r="C394" s="7" t="s">
        <v>1129</v>
      </c>
      <c r="D394" s="4" t="s">
        <v>1130</v>
      </c>
      <c r="E394" s="7" t="s">
        <v>36</v>
      </c>
      <c r="F394" s="7" t="s">
        <v>23</v>
      </c>
    </row>
    <row r="395" spans="1:6" ht="15.75" customHeight="1">
      <c r="A395" s="5">
        <v>394</v>
      </c>
      <c r="B395" s="6" t="s">
        <v>1131</v>
      </c>
      <c r="C395" s="7" t="s">
        <v>905</v>
      </c>
      <c r="D395" s="4" t="s">
        <v>1132</v>
      </c>
      <c r="E395" s="7" t="s">
        <v>180</v>
      </c>
      <c r="F395" s="7" t="s">
        <v>23</v>
      </c>
    </row>
    <row r="396" spans="1:6" ht="15.75" customHeight="1">
      <c r="A396" s="5">
        <v>395</v>
      </c>
      <c r="B396" s="6" t="s">
        <v>1133</v>
      </c>
      <c r="C396" s="7" t="s">
        <v>1134</v>
      </c>
      <c r="D396" s="4" t="s">
        <v>1135</v>
      </c>
      <c r="E396" s="7" t="s">
        <v>180</v>
      </c>
      <c r="F396" s="7" t="s">
        <v>23</v>
      </c>
    </row>
    <row r="397" spans="1:6" ht="15.75" customHeight="1">
      <c r="A397" s="5">
        <v>396</v>
      </c>
      <c r="B397" s="6" t="s">
        <v>1136</v>
      </c>
      <c r="C397" s="7" t="s">
        <v>1137</v>
      </c>
      <c r="D397" s="4" t="s">
        <v>1138</v>
      </c>
      <c r="E397" s="7" t="s">
        <v>120</v>
      </c>
      <c r="F397" s="7" t="s">
        <v>23</v>
      </c>
    </row>
    <row r="398" spans="1:6" ht="15.75" customHeight="1">
      <c r="A398" s="5">
        <v>397</v>
      </c>
      <c r="B398" s="6" t="s">
        <v>1139</v>
      </c>
      <c r="C398" s="7" t="s">
        <v>1140</v>
      </c>
      <c r="D398" s="4" t="s">
        <v>1141</v>
      </c>
      <c r="E398" s="7" t="s">
        <v>120</v>
      </c>
      <c r="F398" s="7" t="s">
        <v>23</v>
      </c>
    </row>
    <row r="399" spans="1:6" ht="15.75" customHeight="1">
      <c r="A399" s="5">
        <v>398</v>
      </c>
      <c r="B399" s="6" t="s">
        <v>1142</v>
      </c>
      <c r="C399" s="7" t="s">
        <v>1143</v>
      </c>
      <c r="D399" s="4" t="s">
        <v>1144</v>
      </c>
      <c r="E399" s="7" t="s">
        <v>95</v>
      </c>
      <c r="F399" s="7" t="s">
        <v>23</v>
      </c>
    </row>
    <row r="400" spans="1:6" ht="15.75" customHeight="1">
      <c r="A400" s="5">
        <v>399</v>
      </c>
      <c r="B400" s="6" t="s">
        <v>1145</v>
      </c>
      <c r="C400" s="7" t="s">
        <v>1146</v>
      </c>
      <c r="D400" s="4" t="s">
        <v>1147</v>
      </c>
      <c r="E400" s="7" t="s">
        <v>127</v>
      </c>
      <c r="F400" s="7" t="s">
        <v>23</v>
      </c>
    </row>
    <row r="401" spans="1:6" ht="15.75" customHeight="1">
      <c r="A401" s="5">
        <v>400</v>
      </c>
      <c r="B401" s="6" t="s">
        <v>1148</v>
      </c>
      <c r="C401" s="7" t="s">
        <v>1149</v>
      </c>
      <c r="D401" s="4" t="s">
        <v>1150</v>
      </c>
      <c r="E401" s="7" t="s">
        <v>40</v>
      </c>
      <c r="F401" s="7" t="s">
        <v>23</v>
      </c>
    </row>
    <row r="402" spans="1:6" ht="15.75" customHeight="1">
      <c r="A402" s="5">
        <v>401</v>
      </c>
      <c r="B402" s="6" t="s">
        <v>1151</v>
      </c>
      <c r="C402" s="7" t="s">
        <v>1152</v>
      </c>
      <c r="D402" s="4" t="s">
        <v>1153</v>
      </c>
      <c r="E402" s="7" t="s">
        <v>36</v>
      </c>
      <c r="F402" s="7" t="s">
        <v>23</v>
      </c>
    </row>
    <row r="403" spans="1:6" ht="15.75" customHeight="1">
      <c r="A403" s="5">
        <v>402</v>
      </c>
      <c r="B403" s="6" t="s">
        <v>1154</v>
      </c>
      <c r="C403" s="7" t="s">
        <v>1155</v>
      </c>
      <c r="D403" s="4" t="s">
        <v>1156</v>
      </c>
      <c r="E403" s="7" t="s">
        <v>50</v>
      </c>
      <c r="F403" s="7" t="s">
        <v>23</v>
      </c>
    </row>
    <row r="404" spans="1:6" ht="15.75" customHeight="1">
      <c r="A404" s="5">
        <v>403</v>
      </c>
      <c r="B404" s="6" t="s">
        <v>1157</v>
      </c>
      <c r="C404" s="7" t="s">
        <v>1158</v>
      </c>
      <c r="D404" s="4" t="s">
        <v>1159</v>
      </c>
      <c r="E404" s="7" t="s">
        <v>40</v>
      </c>
      <c r="F404" s="7" t="s">
        <v>23</v>
      </c>
    </row>
    <row r="405" spans="1:6" ht="15.75" customHeight="1">
      <c r="A405" s="5">
        <v>404</v>
      </c>
      <c r="B405" s="6" t="s">
        <v>1160</v>
      </c>
      <c r="C405" s="7" t="s">
        <v>1158</v>
      </c>
      <c r="D405" s="4" t="s">
        <v>1161</v>
      </c>
      <c r="E405" s="7" t="s">
        <v>40</v>
      </c>
      <c r="F405" s="7" t="s">
        <v>23</v>
      </c>
    </row>
    <row r="406" spans="1:6" ht="15.75" customHeight="1">
      <c r="A406" s="5">
        <v>405</v>
      </c>
      <c r="B406" s="6" t="s">
        <v>1162</v>
      </c>
      <c r="C406" s="7" t="s">
        <v>1158</v>
      </c>
      <c r="D406" s="4" t="s">
        <v>1163</v>
      </c>
      <c r="E406" s="7" t="s">
        <v>40</v>
      </c>
      <c r="F406" s="7" t="s">
        <v>23</v>
      </c>
    </row>
    <row r="407" spans="1:6" ht="15.75" customHeight="1">
      <c r="A407" s="5">
        <v>406</v>
      </c>
      <c r="B407" s="6" t="s">
        <v>1164</v>
      </c>
      <c r="C407" s="7" t="s">
        <v>1165</v>
      </c>
      <c r="D407" s="4" t="s">
        <v>1166</v>
      </c>
      <c r="E407" s="7" t="s">
        <v>40</v>
      </c>
      <c r="F407" s="7" t="s">
        <v>23</v>
      </c>
    </row>
    <row r="408" spans="1:6" ht="15.75" customHeight="1">
      <c r="A408" s="5">
        <v>407</v>
      </c>
      <c r="B408" s="6" t="s">
        <v>1167</v>
      </c>
      <c r="C408" s="7" t="s">
        <v>1168</v>
      </c>
      <c r="D408" s="4" t="s">
        <v>1169</v>
      </c>
      <c r="E408" s="7" t="s">
        <v>180</v>
      </c>
      <c r="F408" s="7" t="s">
        <v>23</v>
      </c>
    </row>
    <row r="409" spans="1:6" ht="15.75" customHeight="1">
      <c r="A409" s="5">
        <v>408</v>
      </c>
      <c r="B409" s="6" t="s">
        <v>1170</v>
      </c>
      <c r="C409" s="7" t="s">
        <v>1171</v>
      </c>
      <c r="D409" s="4" t="s">
        <v>1172</v>
      </c>
      <c r="E409" s="7" t="s">
        <v>180</v>
      </c>
      <c r="F409" s="7" t="s">
        <v>23</v>
      </c>
    </row>
    <row r="410" spans="1:6" ht="15.75" customHeight="1">
      <c r="A410" s="5">
        <v>409</v>
      </c>
      <c r="B410" s="6" t="s">
        <v>1173</v>
      </c>
      <c r="C410" s="7" t="s">
        <v>1174</v>
      </c>
      <c r="D410" s="4" t="s">
        <v>1175</v>
      </c>
      <c r="E410" s="7" t="s">
        <v>180</v>
      </c>
      <c r="F410" s="7" t="s">
        <v>23</v>
      </c>
    </row>
    <row r="411" spans="1:6" ht="15.75" customHeight="1">
      <c r="A411" s="5">
        <v>410</v>
      </c>
      <c r="B411" s="6" t="s">
        <v>1176</v>
      </c>
      <c r="C411" s="7" t="s">
        <v>1177</v>
      </c>
      <c r="D411" s="4" t="s">
        <v>1178</v>
      </c>
      <c r="E411" s="7" t="s">
        <v>180</v>
      </c>
      <c r="F411" s="7" t="s">
        <v>23</v>
      </c>
    </row>
    <row r="412" spans="1:6" ht="15.75" customHeight="1">
      <c r="A412" s="5">
        <v>411</v>
      </c>
      <c r="B412" s="6" t="s">
        <v>1179</v>
      </c>
      <c r="C412" s="7" t="s">
        <v>1180</v>
      </c>
      <c r="D412" s="4" t="s">
        <v>1181</v>
      </c>
      <c r="E412" s="7" t="s">
        <v>180</v>
      </c>
      <c r="F412" s="7" t="s">
        <v>23</v>
      </c>
    </row>
    <row r="413" spans="1:6" ht="15.75" customHeight="1">
      <c r="A413" s="5">
        <v>412</v>
      </c>
      <c r="B413" s="6" t="s">
        <v>1182</v>
      </c>
      <c r="C413" s="7" t="s">
        <v>1183</v>
      </c>
      <c r="D413" s="4" t="s">
        <v>1184</v>
      </c>
      <c r="E413" s="7" t="s">
        <v>22</v>
      </c>
      <c r="F413" s="7" t="s">
        <v>23</v>
      </c>
    </row>
    <row r="414" spans="1:6" ht="15.75" customHeight="1">
      <c r="A414" s="5">
        <v>413</v>
      </c>
      <c r="B414" s="6" t="s">
        <v>1185</v>
      </c>
      <c r="C414" s="7" t="s">
        <v>1186</v>
      </c>
      <c r="D414" s="4" t="s">
        <v>1187</v>
      </c>
      <c r="E414" s="7" t="s">
        <v>22</v>
      </c>
      <c r="F414" s="7" t="s">
        <v>23</v>
      </c>
    </row>
    <row r="415" spans="1:6" ht="15.75" customHeight="1">
      <c r="A415" s="5">
        <v>414</v>
      </c>
      <c r="B415" s="6" t="s">
        <v>1188</v>
      </c>
      <c r="C415" s="7" t="s">
        <v>1189</v>
      </c>
      <c r="D415" s="4" t="s">
        <v>1190</v>
      </c>
      <c r="E415" s="7" t="s">
        <v>22</v>
      </c>
      <c r="F415" s="7" t="s">
        <v>23</v>
      </c>
    </row>
    <row r="416" spans="1:6" ht="15.75" customHeight="1">
      <c r="A416" s="5">
        <v>415</v>
      </c>
      <c r="B416" s="6" t="s">
        <v>1191</v>
      </c>
      <c r="C416" s="7" t="s">
        <v>1192</v>
      </c>
      <c r="D416" s="4" t="s">
        <v>1193</v>
      </c>
      <c r="E416" s="7" t="s">
        <v>36</v>
      </c>
      <c r="F416" s="7" t="s">
        <v>23</v>
      </c>
    </row>
    <row r="417" spans="1:6" ht="15.75" customHeight="1">
      <c r="A417" s="5">
        <v>416</v>
      </c>
      <c r="B417" s="6" t="s">
        <v>1194</v>
      </c>
      <c r="C417" s="7" t="s">
        <v>1195</v>
      </c>
      <c r="D417" s="4" t="s">
        <v>1196</v>
      </c>
      <c r="E417" s="7" t="s">
        <v>36</v>
      </c>
      <c r="F417" s="7" t="s">
        <v>23</v>
      </c>
    </row>
    <row r="418" spans="1:6" ht="15.75" customHeight="1">
      <c r="A418" s="5">
        <v>417</v>
      </c>
      <c r="B418" s="6" t="s">
        <v>1197</v>
      </c>
      <c r="C418" s="7" t="s">
        <v>1195</v>
      </c>
      <c r="D418" s="4" t="s">
        <v>1198</v>
      </c>
      <c r="E418" s="7" t="s">
        <v>36</v>
      </c>
      <c r="F418" s="7" t="s">
        <v>23</v>
      </c>
    </row>
    <row r="419" spans="1:6" ht="15.75" customHeight="1">
      <c r="A419" s="5">
        <v>418</v>
      </c>
      <c r="B419" s="6" t="s">
        <v>1199</v>
      </c>
      <c r="C419" s="7" t="s">
        <v>1200</v>
      </c>
      <c r="D419" s="4" t="s">
        <v>1201</v>
      </c>
      <c r="E419" s="7" t="s">
        <v>36</v>
      </c>
      <c r="F419" s="7" t="s">
        <v>23</v>
      </c>
    </row>
    <row r="420" spans="1:6" ht="15.75" customHeight="1">
      <c r="A420" s="5">
        <v>419</v>
      </c>
      <c r="B420" s="6" t="s">
        <v>1202</v>
      </c>
      <c r="C420" s="7" t="s">
        <v>1203</v>
      </c>
      <c r="D420" s="4" t="s">
        <v>1204</v>
      </c>
      <c r="E420" s="7" t="s">
        <v>36</v>
      </c>
      <c r="F420" s="7" t="s">
        <v>23</v>
      </c>
    </row>
    <row r="421" spans="1:6" ht="15.75" customHeight="1">
      <c r="A421" s="5">
        <v>420</v>
      </c>
      <c r="B421" s="6" t="s">
        <v>1205</v>
      </c>
      <c r="C421" s="7" t="s">
        <v>1206</v>
      </c>
      <c r="D421" s="4" t="s">
        <v>1207</v>
      </c>
      <c r="E421" s="7" t="s">
        <v>569</v>
      </c>
      <c r="F421" s="7" t="s">
        <v>23</v>
      </c>
    </row>
    <row r="422" spans="1:6" ht="15.75" customHeight="1">
      <c r="A422" s="5">
        <v>421</v>
      </c>
      <c r="B422" s="6" t="s">
        <v>1208</v>
      </c>
      <c r="C422" s="7" t="s">
        <v>1206</v>
      </c>
      <c r="D422" s="4" t="s">
        <v>1209</v>
      </c>
      <c r="E422" s="7" t="s">
        <v>569</v>
      </c>
      <c r="F422" s="7" t="s">
        <v>23</v>
      </c>
    </row>
    <row r="423" spans="1:6" ht="15.75" customHeight="1">
      <c r="A423" s="5">
        <v>422</v>
      </c>
      <c r="B423" s="6" t="s">
        <v>1210</v>
      </c>
      <c r="C423" s="7" t="s">
        <v>1211</v>
      </c>
      <c r="D423" s="4" t="s">
        <v>1212</v>
      </c>
      <c r="E423" s="7" t="s">
        <v>36</v>
      </c>
      <c r="F423" s="7" t="s">
        <v>23</v>
      </c>
    </row>
    <row r="424" spans="1:6" ht="15.75" customHeight="1">
      <c r="A424" s="5">
        <v>423</v>
      </c>
      <c r="B424" s="6" t="s">
        <v>1213</v>
      </c>
      <c r="C424" s="7" t="s">
        <v>1214</v>
      </c>
      <c r="D424" s="4" t="s">
        <v>1215</v>
      </c>
      <c r="E424" s="7" t="s">
        <v>40</v>
      </c>
      <c r="F424" s="7" t="s">
        <v>23</v>
      </c>
    </row>
    <row r="425" spans="1:6" ht="15.75" customHeight="1">
      <c r="A425" s="5">
        <v>424</v>
      </c>
      <c r="B425" s="6" t="s">
        <v>1216</v>
      </c>
      <c r="C425" s="7" t="s">
        <v>1217</v>
      </c>
      <c r="D425" s="4" t="s">
        <v>1218</v>
      </c>
      <c r="E425" s="7" t="s">
        <v>95</v>
      </c>
      <c r="F425" s="7" t="s">
        <v>23</v>
      </c>
    </row>
    <row r="426" spans="1:6" ht="15.75" customHeight="1">
      <c r="A426" s="5">
        <v>425</v>
      </c>
      <c r="B426" s="6" t="s">
        <v>1219</v>
      </c>
      <c r="C426" s="7" t="s">
        <v>1220</v>
      </c>
      <c r="D426" s="4" t="s">
        <v>1221</v>
      </c>
      <c r="E426" s="7" t="s">
        <v>36</v>
      </c>
      <c r="F426" s="7" t="s">
        <v>23</v>
      </c>
    </row>
    <row r="427" spans="1:6" ht="15.75" customHeight="1">
      <c r="A427" s="5">
        <v>426</v>
      </c>
      <c r="B427" s="6" t="s">
        <v>1222</v>
      </c>
      <c r="C427" s="7" t="s">
        <v>1223</v>
      </c>
      <c r="D427" s="4" t="s">
        <v>1224</v>
      </c>
      <c r="E427" s="7" t="s">
        <v>36</v>
      </c>
      <c r="F427" s="7" t="s">
        <v>23</v>
      </c>
    </row>
    <row r="428" spans="1:6" ht="15.75" customHeight="1">
      <c r="A428" s="5">
        <v>427</v>
      </c>
      <c r="B428" s="6" t="s">
        <v>1225</v>
      </c>
      <c r="C428" s="7" t="s">
        <v>1226</v>
      </c>
      <c r="D428" s="4" t="s">
        <v>1227</v>
      </c>
      <c r="E428" s="7" t="s">
        <v>569</v>
      </c>
      <c r="F428" s="7" t="s">
        <v>23</v>
      </c>
    </row>
    <row r="429" spans="1:6" ht="15.75" customHeight="1">
      <c r="A429" s="5">
        <v>428</v>
      </c>
      <c r="B429" s="6" t="s">
        <v>1228</v>
      </c>
      <c r="C429" s="7" t="s">
        <v>1229</v>
      </c>
      <c r="D429" s="4" t="s">
        <v>1230</v>
      </c>
      <c r="E429" s="7" t="s">
        <v>40</v>
      </c>
      <c r="F429" s="7" t="s">
        <v>23</v>
      </c>
    </row>
    <row r="430" spans="1:6" ht="15.75" customHeight="1">
      <c r="A430" s="5">
        <v>429</v>
      </c>
      <c r="B430" s="6" t="s">
        <v>1231</v>
      </c>
      <c r="C430" s="7" t="s">
        <v>1232</v>
      </c>
      <c r="D430" s="4" t="s">
        <v>1233</v>
      </c>
      <c r="E430" s="7" t="s">
        <v>36</v>
      </c>
      <c r="F430" s="7" t="s">
        <v>23</v>
      </c>
    </row>
    <row r="431" spans="1:6" ht="15.75" customHeight="1">
      <c r="A431" s="5">
        <v>430</v>
      </c>
      <c r="B431" s="6" t="s">
        <v>1234</v>
      </c>
      <c r="C431" s="7" t="s">
        <v>1235</v>
      </c>
      <c r="D431" s="4" t="s">
        <v>1236</v>
      </c>
      <c r="E431" s="7" t="s">
        <v>40</v>
      </c>
      <c r="F431" s="7" t="s">
        <v>23</v>
      </c>
    </row>
    <row r="432" spans="1:6" ht="15.75" customHeight="1">
      <c r="A432" s="5">
        <v>431</v>
      </c>
      <c r="B432" s="6" t="s">
        <v>1237</v>
      </c>
      <c r="C432" s="7" t="s">
        <v>1238</v>
      </c>
      <c r="D432" s="4" t="s">
        <v>1239</v>
      </c>
      <c r="E432" s="7" t="s">
        <v>95</v>
      </c>
      <c r="F432" s="7" t="s">
        <v>23</v>
      </c>
    </row>
    <row r="433" spans="1:6" ht="15.75" customHeight="1">
      <c r="A433" s="5">
        <v>432</v>
      </c>
      <c r="B433" s="6" t="s">
        <v>1240</v>
      </c>
      <c r="C433" s="7" t="s">
        <v>1241</v>
      </c>
      <c r="D433" s="4" t="s">
        <v>1242</v>
      </c>
      <c r="E433" s="7" t="s">
        <v>95</v>
      </c>
      <c r="F433" s="7" t="s">
        <v>23</v>
      </c>
    </row>
    <row r="434" spans="1:6" ht="15.75" customHeight="1">
      <c r="A434" s="5">
        <v>433</v>
      </c>
      <c r="B434" s="6" t="s">
        <v>1243</v>
      </c>
      <c r="C434" s="7" t="s">
        <v>1244</v>
      </c>
      <c r="D434" s="4" t="s">
        <v>1245</v>
      </c>
      <c r="E434" s="7" t="s">
        <v>40</v>
      </c>
      <c r="F434" s="7" t="s">
        <v>23</v>
      </c>
    </row>
    <row r="435" spans="1:6" ht="15.75" customHeight="1">
      <c r="A435" s="5">
        <v>434</v>
      </c>
      <c r="B435" s="6" t="s">
        <v>1246</v>
      </c>
      <c r="C435" s="7" t="s">
        <v>1247</v>
      </c>
      <c r="D435" s="4" t="s">
        <v>1248</v>
      </c>
      <c r="E435" s="7" t="s">
        <v>95</v>
      </c>
      <c r="F435" s="7" t="s">
        <v>23</v>
      </c>
    </row>
    <row r="436" spans="1:6" ht="15.75" customHeight="1">
      <c r="A436" s="5">
        <v>435</v>
      </c>
      <c r="B436" s="6" t="s">
        <v>1249</v>
      </c>
      <c r="C436" s="7" t="s">
        <v>1250</v>
      </c>
      <c r="D436" s="4" t="s">
        <v>1251</v>
      </c>
      <c r="E436" s="7" t="s">
        <v>40</v>
      </c>
      <c r="F436" s="7" t="s">
        <v>23</v>
      </c>
    </row>
    <row r="437" spans="1:6" ht="15.75" customHeight="1">
      <c r="A437" s="5">
        <v>436</v>
      </c>
      <c r="B437" s="6" t="s">
        <v>1252</v>
      </c>
      <c r="C437" s="7" t="s">
        <v>1253</v>
      </c>
      <c r="D437" s="4" t="s">
        <v>1254</v>
      </c>
      <c r="E437" s="7" t="s">
        <v>120</v>
      </c>
      <c r="F437" s="7" t="s">
        <v>23</v>
      </c>
    </row>
    <row r="438" spans="1:6" ht="15.75" customHeight="1">
      <c r="A438" s="5">
        <v>437</v>
      </c>
      <c r="B438" s="6" t="s">
        <v>1255</v>
      </c>
      <c r="C438" s="7" t="s">
        <v>1256</v>
      </c>
      <c r="D438" s="4" t="s">
        <v>1257</v>
      </c>
      <c r="E438" s="7" t="s">
        <v>36</v>
      </c>
      <c r="F438" s="7" t="s">
        <v>23</v>
      </c>
    </row>
    <row r="439" spans="1:6" ht="15.75" customHeight="1">
      <c r="A439" s="5">
        <v>438</v>
      </c>
      <c r="B439" s="6" t="s">
        <v>1258</v>
      </c>
      <c r="C439" s="7" t="s">
        <v>1229</v>
      </c>
      <c r="D439" s="4" t="s">
        <v>1259</v>
      </c>
      <c r="E439" s="7" t="s">
        <v>40</v>
      </c>
      <c r="F439" s="7" t="s">
        <v>23</v>
      </c>
    </row>
    <row r="440" spans="1:6" ht="15.75" customHeight="1">
      <c r="A440" s="5">
        <v>439</v>
      </c>
      <c r="B440" s="6" t="s">
        <v>1260</v>
      </c>
      <c r="C440" s="7" t="s">
        <v>1261</v>
      </c>
      <c r="D440" s="4" t="s">
        <v>1262</v>
      </c>
      <c r="E440" s="7" t="s">
        <v>50</v>
      </c>
      <c r="F440" s="7" t="s">
        <v>23</v>
      </c>
    </row>
    <row r="441" spans="1:6" ht="15.75" customHeight="1">
      <c r="A441" s="5">
        <v>440</v>
      </c>
      <c r="B441" s="6" t="s">
        <v>1263</v>
      </c>
      <c r="C441" s="7" t="s">
        <v>1264</v>
      </c>
      <c r="D441" s="4" t="s">
        <v>1265</v>
      </c>
      <c r="E441" s="7" t="s">
        <v>569</v>
      </c>
      <c r="F441" s="7" t="s">
        <v>23</v>
      </c>
    </row>
    <row r="442" spans="1:6" ht="15.75" customHeight="1">
      <c r="A442" s="5">
        <v>441</v>
      </c>
      <c r="B442" s="6" t="s">
        <v>1266</v>
      </c>
      <c r="C442" s="7" t="s">
        <v>1267</v>
      </c>
      <c r="D442" s="4" t="s">
        <v>1268</v>
      </c>
      <c r="E442" s="7" t="s">
        <v>40</v>
      </c>
      <c r="F442" s="7" t="s">
        <v>23</v>
      </c>
    </row>
    <row r="443" spans="1:6" ht="15.75" customHeight="1">
      <c r="A443" s="5">
        <v>442</v>
      </c>
      <c r="B443" s="6" t="s">
        <v>1269</v>
      </c>
      <c r="C443" s="7" t="s">
        <v>1270</v>
      </c>
      <c r="D443" s="4" t="s">
        <v>1271</v>
      </c>
      <c r="E443" s="7" t="s">
        <v>95</v>
      </c>
      <c r="F443" s="7" t="s">
        <v>23</v>
      </c>
    </row>
    <row r="444" spans="1:6" ht="15.75" customHeight="1">
      <c r="A444" s="5">
        <v>443</v>
      </c>
      <c r="B444" s="6" t="s">
        <v>1272</v>
      </c>
      <c r="C444" s="7" t="s">
        <v>1273</v>
      </c>
      <c r="D444" s="4" t="s">
        <v>1274</v>
      </c>
      <c r="E444" s="7" t="s">
        <v>569</v>
      </c>
      <c r="F444" s="7" t="s">
        <v>23</v>
      </c>
    </row>
    <row r="445" spans="1:6" ht="15.75" customHeight="1">
      <c r="A445" s="5">
        <v>444</v>
      </c>
      <c r="B445" s="6" t="s">
        <v>1275</v>
      </c>
      <c r="C445" s="7" t="s">
        <v>1273</v>
      </c>
      <c r="D445" s="4" t="s">
        <v>1276</v>
      </c>
      <c r="E445" s="7" t="s">
        <v>569</v>
      </c>
      <c r="F445" s="7" t="s">
        <v>23</v>
      </c>
    </row>
    <row r="446" spans="1:6" ht="15.75" customHeight="1">
      <c r="A446" s="5">
        <v>445</v>
      </c>
      <c r="B446" s="6" t="s">
        <v>1277</v>
      </c>
      <c r="C446" s="7" t="s">
        <v>1278</v>
      </c>
      <c r="D446" s="4" t="s">
        <v>1279</v>
      </c>
      <c r="E446" s="7" t="s">
        <v>180</v>
      </c>
      <c r="F446" s="7" t="s">
        <v>23</v>
      </c>
    </row>
    <row r="447" spans="1:6" ht="15.75" customHeight="1">
      <c r="A447" s="5">
        <v>446</v>
      </c>
      <c r="B447" s="6" t="s">
        <v>1280</v>
      </c>
      <c r="C447" s="7" t="s">
        <v>1281</v>
      </c>
      <c r="D447" s="4" t="s">
        <v>1282</v>
      </c>
      <c r="E447" s="7" t="s">
        <v>180</v>
      </c>
      <c r="F447" s="7" t="s">
        <v>23</v>
      </c>
    </row>
    <row r="448" spans="1:6" ht="15.75" customHeight="1">
      <c r="A448" s="5">
        <v>447</v>
      </c>
      <c r="B448" s="6" t="s">
        <v>1283</v>
      </c>
      <c r="C448" s="7" t="s">
        <v>1284</v>
      </c>
      <c r="D448" s="4" t="s">
        <v>1285</v>
      </c>
      <c r="E448" s="7" t="s">
        <v>569</v>
      </c>
      <c r="F448" s="7" t="s">
        <v>23</v>
      </c>
    </row>
    <row r="449" spans="1:6" ht="15.75" customHeight="1">
      <c r="A449" s="5">
        <v>448</v>
      </c>
      <c r="B449" s="6" t="s">
        <v>1286</v>
      </c>
      <c r="C449" s="7" t="s">
        <v>1287</v>
      </c>
      <c r="D449" s="4" t="s">
        <v>1288</v>
      </c>
      <c r="E449" s="7" t="s">
        <v>36</v>
      </c>
      <c r="F449" s="7" t="s">
        <v>23</v>
      </c>
    </row>
    <row r="450" spans="1:6" ht="15.75" customHeight="1">
      <c r="A450" s="5">
        <v>449</v>
      </c>
      <c r="B450" s="6" t="s">
        <v>1289</v>
      </c>
      <c r="C450" s="7" t="s">
        <v>1287</v>
      </c>
      <c r="D450" s="4" t="s">
        <v>1290</v>
      </c>
      <c r="E450" s="7" t="s">
        <v>36</v>
      </c>
      <c r="F450" s="7" t="s">
        <v>23</v>
      </c>
    </row>
    <row r="451" spans="1:6" ht="15.75" customHeight="1">
      <c r="A451" s="5">
        <v>450</v>
      </c>
      <c r="B451" s="6" t="s">
        <v>1291</v>
      </c>
      <c r="C451" s="7" t="s">
        <v>1292</v>
      </c>
      <c r="D451" s="4" t="s">
        <v>1293</v>
      </c>
      <c r="E451" s="7" t="s">
        <v>36</v>
      </c>
      <c r="F451" s="7" t="s">
        <v>23</v>
      </c>
    </row>
    <row r="452" spans="1:6" ht="15.75" customHeight="1">
      <c r="A452" s="5">
        <v>451</v>
      </c>
      <c r="B452" s="6" t="s">
        <v>1294</v>
      </c>
      <c r="C452" s="7" t="s">
        <v>1295</v>
      </c>
      <c r="D452" s="4" t="s">
        <v>1296</v>
      </c>
      <c r="E452" s="7" t="s">
        <v>384</v>
      </c>
      <c r="F452" s="7" t="s">
        <v>23</v>
      </c>
    </row>
    <row r="453" spans="1:6" ht="15.75" customHeight="1">
      <c r="A453" s="5">
        <v>452</v>
      </c>
      <c r="B453" s="6" t="s">
        <v>1297</v>
      </c>
      <c r="C453" s="7" t="s">
        <v>1298</v>
      </c>
      <c r="D453" s="4" t="s">
        <v>1299</v>
      </c>
      <c r="E453" s="7" t="s">
        <v>36</v>
      </c>
      <c r="F453" s="7" t="s">
        <v>23</v>
      </c>
    </row>
    <row r="454" spans="1:6" ht="15.75" customHeight="1">
      <c r="A454" s="5">
        <v>453</v>
      </c>
      <c r="B454" s="6" t="s">
        <v>1300</v>
      </c>
      <c r="C454" s="7" t="s">
        <v>1301</v>
      </c>
      <c r="D454" s="4" t="s">
        <v>1302</v>
      </c>
      <c r="E454" s="7" t="s">
        <v>36</v>
      </c>
      <c r="F454" s="7" t="s">
        <v>23</v>
      </c>
    </row>
    <row r="455" spans="1:6" ht="15.75" customHeight="1">
      <c r="A455" s="5">
        <v>454</v>
      </c>
      <c r="B455" s="6" t="s">
        <v>1303</v>
      </c>
      <c r="C455" s="7" t="s">
        <v>1304</v>
      </c>
      <c r="D455" s="4" t="s">
        <v>1305</v>
      </c>
      <c r="E455" s="7" t="s">
        <v>36</v>
      </c>
      <c r="F455" s="7" t="s">
        <v>23</v>
      </c>
    </row>
    <row r="456" spans="1:6" ht="15.75" customHeight="1">
      <c r="A456" s="5">
        <v>455</v>
      </c>
      <c r="B456" s="6" t="s">
        <v>1306</v>
      </c>
      <c r="C456" s="7" t="s">
        <v>1307</v>
      </c>
      <c r="D456" s="4" t="s">
        <v>1308</v>
      </c>
      <c r="E456" s="7" t="s">
        <v>36</v>
      </c>
      <c r="F456" s="7" t="s">
        <v>23</v>
      </c>
    </row>
    <row r="457" spans="1:6" ht="15.75" customHeight="1">
      <c r="A457" s="5">
        <v>456</v>
      </c>
      <c r="B457" s="6" t="s">
        <v>1309</v>
      </c>
      <c r="C457" s="7" t="s">
        <v>1310</v>
      </c>
      <c r="D457" s="4" t="s">
        <v>1311</v>
      </c>
      <c r="E457" s="7" t="s">
        <v>120</v>
      </c>
      <c r="F457" s="7" t="s">
        <v>23</v>
      </c>
    </row>
    <row r="458" spans="1:6" ht="15.75" customHeight="1">
      <c r="A458" s="5">
        <v>457</v>
      </c>
      <c r="B458" s="6" t="s">
        <v>1312</v>
      </c>
      <c r="C458" s="7" t="s">
        <v>1310</v>
      </c>
      <c r="D458" s="4" t="s">
        <v>1313</v>
      </c>
      <c r="E458" s="7" t="s">
        <v>120</v>
      </c>
      <c r="F458" s="7" t="s">
        <v>23</v>
      </c>
    </row>
    <row r="459" spans="1:6" ht="15.75" customHeight="1">
      <c r="A459" s="5">
        <v>458</v>
      </c>
      <c r="B459" s="6" t="s">
        <v>1314</v>
      </c>
      <c r="C459" s="7" t="s">
        <v>1315</v>
      </c>
      <c r="D459" s="4" t="s">
        <v>1316</v>
      </c>
      <c r="E459" s="7" t="s">
        <v>120</v>
      </c>
      <c r="F459" s="7" t="s">
        <v>23</v>
      </c>
    </row>
    <row r="460" spans="1:6" ht="15.75" customHeight="1">
      <c r="A460" s="5">
        <v>459</v>
      </c>
      <c r="B460" s="6" t="s">
        <v>1317</v>
      </c>
      <c r="C460" s="7" t="s">
        <v>1318</v>
      </c>
      <c r="D460" s="4" t="s">
        <v>1319</v>
      </c>
      <c r="E460" s="7" t="s">
        <v>40</v>
      </c>
      <c r="F460" s="7" t="s">
        <v>23</v>
      </c>
    </row>
    <row r="461" spans="1:6" ht="15.75" customHeight="1">
      <c r="A461" s="5">
        <v>460</v>
      </c>
      <c r="B461" s="6" t="s">
        <v>1320</v>
      </c>
      <c r="C461" s="7" t="s">
        <v>1321</v>
      </c>
      <c r="D461" s="4" t="s">
        <v>1322</v>
      </c>
      <c r="E461" s="7" t="s">
        <v>384</v>
      </c>
      <c r="F461" s="7" t="s">
        <v>23</v>
      </c>
    </row>
    <row r="462" spans="1:6" ht="15.75" customHeight="1">
      <c r="A462" s="5">
        <v>461</v>
      </c>
      <c r="B462" s="6" t="s">
        <v>1323</v>
      </c>
      <c r="C462" s="7" t="s">
        <v>1321</v>
      </c>
      <c r="D462" s="4" t="s">
        <v>1324</v>
      </c>
      <c r="E462" s="7" t="s">
        <v>384</v>
      </c>
      <c r="F462" s="7" t="s">
        <v>23</v>
      </c>
    </row>
    <row r="463" spans="1:6" ht="15.75" customHeight="1">
      <c r="A463" s="5">
        <v>462</v>
      </c>
      <c r="B463" s="6" t="s">
        <v>1325</v>
      </c>
      <c r="C463" s="7" t="s">
        <v>1326</v>
      </c>
      <c r="D463" s="4" t="s">
        <v>1327</v>
      </c>
      <c r="E463" s="7" t="s">
        <v>180</v>
      </c>
      <c r="F463" s="7" t="s">
        <v>23</v>
      </c>
    </row>
    <row r="464" spans="1:6" ht="15.75" customHeight="1">
      <c r="A464" s="5">
        <v>463</v>
      </c>
      <c r="B464" s="6" t="s">
        <v>1328</v>
      </c>
      <c r="C464" s="7" t="s">
        <v>1329</v>
      </c>
      <c r="D464" s="4" t="s">
        <v>1330</v>
      </c>
      <c r="E464" s="7" t="s">
        <v>36</v>
      </c>
      <c r="F464" s="7" t="s">
        <v>23</v>
      </c>
    </row>
    <row r="465" spans="1:6" ht="15.75" customHeight="1">
      <c r="A465" s="5">
        <v>464</v>
      </c>
      <c r="B465" s="6" t="s">
        <v>1331</v>
      </c>
      <c r="C465" s="7" t="s">
        <v>1332</v>
      </c>
      <c r="D465" s="4" t="s">
        <v>1333</v>
      </c>
      <c r="E465" s="7" t="s">
        <v>388</v>
      </c>
      <c r="F465" s="7" t="s">
        <v>23</v>
      </c>
    </row>
    <row r="466" spans="1:6" ht="15.75" customHeight="1">
      <c r="A466" s="5">
        <v>465</v>
      </c>
      <c r="B466" s="6" t="s">
        <v>1334</v>
      </c>
      <c r="C466" s="7" t="s">
        <v>1335</v>
      </c>
      <c r="D466" s="4" t="s">
        <v>1336</v>
      </c>
      <c r="E466" s="7" t="s">
        <v>36</v>
      </c>
      <c r="F466" s="7" t="s">
        <v>23</v>
      </c>
    </row>
    <row r="467" spans="1:6" ht="15.75" customHeight="1">
      <c r="A467" s="5">
        <v>466</v>
      </c>
      <c r="B467" s="6" t="s">
        <v>1337</v>
      </c>
      <c r="C467" s="7" t="s">
        <v>1338</v>
      </c>
      <c r="D467" s="4" t="s">
        <v>1339</v>
      </c>
      <c r="E467" s="7" t="s">
        <v>22</v>
      </c>
      <c r="F467" s="7" t="s">
        <v>23</v>
      </c>
    </row>
    <row r="468" spans="1:6" ht="15.75" customHeight="1">
      <c r="A468" s="5">
        <v>467</v>
      </c>
      <c r="B468" s="6" t="s">
        <v>1340</v>
      </c>
      <c r="C468" s="7" t="s">
        <v>1341</v>
      </c>
      <c r="D468" s="4" t="s">
        <v>1342</v>
      </c>
      <c r="E468" s="7" t="s">
        <v>22</v>
      </c>
      <c r="F468" s="7" t="s">
        <v>23</v>
      </c>
    </row>
    <row r="469" spans="1:6" ht="15.75" customHeight="1">
      <c r="A469" s="5">
        <v>468</v>
      </c>
      <c r="B469" s="6" t="s">
        <v>1343</v>
      </c>
      <c r="C469" s="7" t="s">
        <v>1344</v>
      </c>
      <c r="D469" s="4" t="s">
        <v>1345</v>
      </c>
      <c r="E469" s="7" t="s">
        <v>40</v>
      </c>
      <c r="F469" s="7" t="s">
        <v>23</v>
      </c>
    </row>
    <row r="470" spans="1:6" ht="15.75" customHeight="1">
      <c r="A470" s="5">
        <v>469</v>
      </c>
      <c r="B470" s="6" t="s">
        <v>1346</v>
      </c>
      <c r="C470" s="7" t="s">
        <v>1347</v>
      </c>
      <c r="D470" s="4" t="s">
        <v>1348</v>
      </c>
      <c r="E470" s="7" t="s">
        <v>95</v>
      </c>
      <c r="F470" s="7" t="s">
        <v>23</v>
      </c>
    </row>
    <row r="471" spans="1:6" ht="15.75" customHeight="1">
      <c r="A471" s="5">
        <v>470</v>
      </c>
      <c r="B471" s="6" t="s">
        <v>1349</v>
      </c>
      <c r="C471" s="7" t="s">
        <v>1350</v>
      </c>
      <c r="D471" s="4" t="s">
        <v>1351</v>
      </c>
      <c r="E471" s="7" t="s">
        <v>36</v>
      </c>
      <c r="F471" s="7" t="s">
        <v>23</v>
      </c>
    </row>
    <row r="472" spans="1:6" ht="15.75" customHeight="1">
      <c r="A472" s="5">
        <v>471</v>
      </c>
      <c r="B472" s="6" t="s">
        <v>1352</v>
      </c>
      <c r="C472" s="7" t="s">
        <v>1353</v>
      </c>
      <c r="D472" s="4" t="s">
        <v>1354</v>
      </c>
      <c r="E472" s="7" t="s">
        <v>36</v>
      </c>
      <c r="F472" s="7" t="s">
        <v>23</v>
      </c>
    </row>
    <row r="473" spans="1:6" ht="15.75" customHeight="1">
      <c r="A473" s="5">
        <v>472</v>
      </c>
      <c r="B473" s="6" t="s">
        <v>1355</v>
      </c>
      <c r="C473" s="7" t="s">
        <v>1356</v>
      </c>
      <c r="D473" s="4" t="s">
        <v>1357</v>
      </c>
      <c r="E473" s="7" t="s">
        <v>180</v>
      </c>
      <c r="F473" s="7" t="s">
        <v>23</v>
      </c>
    </row>
    <row r="474" spans="1:6" ht="15.75" customHeight="1">
      <c r="A474" s="5">
        <v>473</v>
      </c>
      <c r="B474" s="6" t="s">
        <v>1358</v>
      </c>
      <c r="C474" s="7" t="s">
        <v>1359</v>
      </c>
      <c r="D474" s="4" t="s">
        <v>1360</v>
      </c>
      <c r="E474" s="7" t="s">
        <v>180</v>
      </c>
      <c r="F474" s="7" t="s">
        <v>23</v>
      </c>
    </row>
    <row r="475" spans="1:6" ht="15.75" customHeight="1">
      <c r="A475" s="5">
        <v>474</v>
      </c>
      <c r="B475" s="6" t="s">
        <v>1361</v>
      </c>
      <c r="C475" s="7" t="s">
        <v>1362</v>
      </c>
      <c r="D475" s="4" t="s">
        <v>1363</v>
      </c>
      <c r="E475" s="7" t="s">
        <v>180</v>
      </c>
      <c r="F475" s="7" t="s">
        <v>23</v>
      </c>
    </row>
    <row r="476" spans="1:6" ht="15.75" customHeight="1">
      <c r="A476" s="5">
        <v>475</v>
      </c>
      <c r="B476" s="6" t="s">
        <v>1364</v>
      </c>
      <c r="C476" s="7" t="s">
        <v>1365</v>
      </c>
      <c r="D476" s="4" t="s">
        <v>1366</v>
      </c>
      <c r="E476" s="7" t="s">
        <v>180</v>
      </c>
      <c r="F476" s="7" t="s">
        <v>23</v>
      </c>
    </row>
    <row r="477" spans="1:6" ht="15.75" customHeight="1">
      <c r="A477" s="5">
        <v>476</v>
      </c>
      <c r="B477" s="6" t="s">
        <v>1367</v>
      </c>
      <c r="C477" s="7" t="s">
        <v>1365</v>
      </c>
      <c r="D477" s="4" t="s">
        <v>1368</v>
      </c>
      <c r="E477" s="7" t="s">
        <v>180</v>
      </c>
      <c r="F477" s="7" t="s">
        <v>23</v>
      </c>
    </row>
    <row r="478" spans="1:6" ht="15.75" customHeight="1">
      <c r="A478" s="5">
        <v>477</v>
      </c>
      <c r="B478" s="6" t="s">
        <v>1369</v>
      </c>
      <c r="C478" s="7" t="s">
        <v>1370</v>
      </c>
      <c r="D478" s="4" t="s">
        <v>1371</v>
      </c>
      <c r="E478" s="7" t="s">
        <v>180</v>
      </c>
      <c r="F478" s="7" t="s">
        <v>23</v>
      </c>
    </row>
    <row r="479" spans="1:6" ht="15.75" customHeight="1">
      <c r="A479" s="5">
        <v>478</v>
      </c>
      <c r="B479" s="6" t="s">
        <v>1372</v>
      </c>
      <c r="C479" s="7" t="s">
        <v>1373</v>
      </c>
      <c r="D479" s="4" t="s">
        <v>1374</v>
      </c>
      <c r="E479" s="7" t="s">
        <v>180</v>
      </c>
      <c r="F479" s="7" t="s">
        <v>23</v>
      </c>
    </row>
    <row r="480" spans="1:6" ht="15.75" customHeight="1">
      <c r="A480" s="5">
        <v>479</v>
      </c>
      <c r="B480" s="6" t="s">
        <v>1375</v>
      </c>
      <c r="C480" s="7" t="s">
        <v>1373</v>
      </c>
      <c r="D480" s="4" t="s">
        <v>1376</v>
      </c>
      <c r="E480" s="7" t="s">
        <v>180</v>
      </c>
      <c r="F480" s="7" t="s">
        <v>23</v>
      </c>
    </row>
    <row r="481" spans="1:6" ht="15.75" customHeight="1">
      <c r="A481" s="5">
        <v>480</v>
      </c>
      <c r="B481" s="6" t="s">
        <v>1377</v>
      </c>
      <c r="C481" s="7" t="s">
        <v>1373</v>
      </c>
      <c r="D481" s="4" t="s">
        <v>1378</v>
      </c>
      <c r="E481" s="7" t="s">
        <v>180</v>
      </c>
      <c r="F481" s="7" t="s">
        <v>23</v>
      </c>
    </row>
    <row r="482" spans="1:6" ht="15.75" customHeight="1">
      <c r="A482" s="5">
        <v>481</v>
      </c>
      <c r="B482" s="6" t="s">
        <v>1379</v>
      </c>
      <c r="C482" s="7" t="s">
        <v>1373</v>
      </c>
      <c r="D482" s="4" t="s">
        <v>1380</v>
      </c>
      <c r="E482" s="7" t="s">
        <v>180</v>
      </c>
      <c r="F482" s="7" t="s">
        <v>23</v>
      </c>
    </row>
    <row r="483" spans="1:6" ht="15.75" customHeight="1">
      <c r="A483" s="5">
        <v>482</v>
      </c>
      <c r="B483" s="6" t="s">
        <v>1381</v>
      </c>
      <c r="C483" s="7" t="s">
        <v>1382</v>
      </c>
      <c r="D483" s="4" t="s">
        <v>1383</v>
      </c>
      <c r="E483" s="7" t="s">
        <v>180</v>
      </c>
      <c r="F483" s="7" t="s">
        <v>23</v>
      </c>
    </row>
    <row r="484" spans="1:6" ht="15.75" customHeight="1">
      <c r="A484" s="5">
        <v>483</v>
      </c>
      <c r="B484" s="6" t="s">
        <v>1384</v>
      </c>
      <c r="C484" s="7" t="s">
        <v>1385</v>
      </c>
      <c r="D484" s="4" t="s">
        <v>1386</v>
      </c>
      <c r="E484" s="7" t="s">
        <v>22</v>
      </c>
      <c r="F484" s="7" t="s">
        <v>23</v>
      </c>
    </row>
    <row r="485" spans="1:6" ht="15.75" customHeight="1">
      <c r="A485" s="5">
        <v>484</v>
      </c>
      <c r="B485" s="6" t="s">
        <v>1387</v>
      </c>
      <c r="C485" s="7" t="s">
        <v>1388</v>
      </c>
      <c r="D485" s="4" t="s">
        <v>1389</v>
      </c>
      <c r="E485" s="7" t="s">
        <v>120</v>
      </c>
      <c r="F485" s="7" t="s">
        <v>23</v>
      </c>
    </row>
    <row r="486" spans="1:6" ht="15.75" customHeight="1">
      <c r="A486" s="5">
        <v>485</v>
      </c>
      <c r="B486" s="6" t="s">
        <v>1390</v>
      </c>
      <c r="C486" s="7" t="s">
        <v>1391</v>
      </c>
      <c r="D486" s="4" t="s">
        <v>1392</v>
      </c>
      <c r="E486" s="7" t="s">
        <v>36</v>
      </c>
      <c r="F486" s="7" t="s">
        <v>23</v>
      </c>
    </row>
    <row r="487" spans="1:6" ht="15.75" customHeight="1">
      <c r="A487" s="5">
        <v>486</v>
      </c>
      <c r="B487" s="6" t="s">
        <v>1393</v>
      </c>
      <c r="C487" s="7" t="s">
        <v>978</v>
      </c>
      <c r="D487" s="4" t="s">
        <v>1394</v>
      </c>
      <c r="E487" s="7" t="s">
        <v>120</v>
      </c>
      <c r="F487" s="7" t="s">
        <v>23</v>
      </c>
    </row>
    <row r="488" spans="1:6" ht="15.75" customHeight="1">
      <c r="A488" s="5">
        <v>487</v>
      </c>
      <c r="B488" s="6" t="s">
        <v>1395</v>
      </c>
      <c r="C488" s="7" t="s">
        <v>1396</v>
      </c>
      <c r="D488" s="4" t="s">
        <v>1397</v>
      </c>
      <c r="E488" s="7" t="s">
        <v>120</v>
      </c>
      <c r="F488" s="7" t="s">
        <v>23</v>
      </c>
    </row>
    <row r="489" spans="1:6" ht="15.75" customHeight="1">
      <c r="A489" s="5">
        <v>488</v>
      </c>
      <c r="B489" s="6" t="s">
        <v>1398</v>
      </c>
      <c r="C489" s="7" t="s">
        <v>1399</v>
      </c>
      <c r="D489" s="4" t="s">
        <v>1400</v>
      </c>
      <c r="E489" s="7" t="s">
        <v>180</v>
      </c>
      <c r="F489" s="7" t="s">
        <v>23</v>
      </c>
    </row>
    <row r="490" spans="1:6" ht="15.75" customHeight="1">
      <c r="A490" s="5">
        <v>489</v>
      </c>
      <c r="B490" s="6" t="s">
        <v>1401</v>
      </c>
      <c r="C490" s="7" t="s">
        <v>1402</v>
      </c>
      <c r="D490" s="4" t="s">
        <v>1403</v>
      </c>
      <c r="E490" s="7" t="s">
        <v>180</v>
      </c>
      <c r="F490" s="7" t="s">
        <v>23</v>
      </c>
    </row>
    <row r="491" spans="1:6" ht="15.75" customHeight="1">
      <c r="A491" s="5">
        <v>490</v>
      </c>
      <c r="B491" s="6" t="s">
        <v>1404</v>
      </c>
      <c r="C491" s="7" t="s">
        <v>1405</v>
      </c>
      <c r="D491" s="4" t="s">
        <v>1406</v>
      </c>
      <c r="E491" s="7" t="s">
        <v>180</v>
      </c>
      <c r="F491" s="7" t="s">
        <v>23</v>
      </c>
    </row>
    <row r="492" spans="1:6" ht="15.75" customHeight="1">
      <c r="A492" s="5">
        <v>491</v>
      </c>
      <c r="B492" s="6" t="s">
        <v>1407</v>
      </c>
      <c r="C492" s="7" t="s">
        <v>1408</v>
      </c>
      <c r="D492" s="4" t="s">
        <v>1409</v>
      </c>
      <c r="E492" s="7" t="s">
        <v>180</v>
      </c>
      <c r="F492" s="7" t="s">
        <v>23</v>
      </c>
    </row>
    <row r="493" spans="1:6" ht="15.75" customHeight="1">
      <c r="A493" s="5">
        <v>492</v>
      </c>
      <c r="B493" s="6" t="s">
        <v>1410</v>
      </c>
      <c r="C493" s="7" t="s">
        <v>1411</v>
      </c>
      <c r="D493" s="4" t="s">
        <v>1412</v>
      </c>
      <c r="E493" s="7" t="s">
        <v>180</v>
      </c>
      <c r="F493" s="7" t="s">
        <v>23</v>
      </c>
    </row>
    <row r="494" spans="1:6" ht="15.75" customHeight="1">
      <c r="A494" s="5">
        <v>493</v>
      </c>
      <c r="B494" s="6" t="s">
        <v>1413</v>
      </c>
      <c r="C494" s="7" t="s">
        <v>1414</v>
      </c>
      <c r="D494" s="4" t="s">
        <v>1415</v>
      </c>
      <c r="E494" s="7" t="s">
        <v>180</v>
      </c>
      <c r="F494" s="7" t="s">
        <v>23</v>
      </c>
    </row>
    <row r="495" spans="1:6" ht="15.75" customHeight="1">
      <c r="A495" s="5">
        <v>494</v>
      </c>
      <c r="B495" s="6" t="s">
        <v>1416</v>
      </c>
      <c r="C495" s="7" t="s">
        <v>1417</v>
      </c>
      <c r="D495" s="4" t="s">
        <v>1418</v>
      </c>
      <c r="E495" s="7" t="s">
        <v>180</v>
      </c>
      <c r="F495" s="7" t="s">
        <v>23</v>
      </c>
    </row>
    <row r="496" spans="1:6" ht="15.75" customHeight="1">
      <c r="A496" s="5">
        <v>495</v>
      </c>
      <c r="B496" s="6" t="s">
        <v>1419</v>
      </c>
      <c r="C496" s="7" t="s">
        <v>1420</v>
      </c>
      <c r="D496" s="4" t="s">
        <v>1421</v>
      </c>
      <c r="E496" s="7" t="s">
        <v>36</v>
      </c>
      <c r="F496" s="7" t="s">
        <v>23</v>
      </c>
    </row>
    <row r="497" spans="1:6" ht="15.75" customHeight="1">
      <c r="A497" s="5">
        <v>496</v>
      </c>
      <c r="B497" s="6" t="s">
        <v>1422</v>
      </c>
      <c r="C497" s="7" t="s">
        <v>905</v>
      </c>
      <c r="D497" s="4" t="s">
        <v>1423</v>
      </c>
      <c r="E497" s="7" t="s">
        <v>180</v>
      </c>
      <c r="F497" s="7" t="s">
        <v>23</v>
      </c>
    </row>
    <row r="498" spans="1:6" ht="15.75" customHeight="1">
      <c r="A498" s="5">
        <v>497</v>
      </c>
      <c r="B498" s="6" t="s">
        <v>1424</v>
      </c>
      <c r="C498" s="7" t="s">
        <v>1425</v>
      </c>
      <c r="D498" s="4" t="s">
        <v>1426</v>
      </c>
      <c r="E498" s="7" t="s">
        <v>180</v>
      </c>
      <c r="F498" s="7" t="s">
        <v>23</v>
      </c>
    </row>
    <row r="499" spans="1:6" ht="15.75" customHeight="1">
      <c r="A499" s="5">
        <v>498</v>
      </c>
      <c r="B499" s="6" t="s">
        <v>1427</v>
      </c>
      <c r="C499" s="7" t="s">
        <v>1428</v>
      </c>
      <c r="D499" s="4" t="s">
        <v>1429</v>
      </c>
      <c r="E499" s="7" t="s">
        <v>36</v>
      </c>
      <c r="F499" s="7" t="s">
        <v>23</v>
      </c>
    </row>
    <row r="500" spans="1:6" ht="15.75" customHeight="1">
      <c r="A500" s="5">
        <v>499</v>
      </c>
      <c r="B500" s="6" t="s">
        <v>1424</v>
      </c>
      <c r="C500" s="7" t="s">
        <v>1425</v>
      </c>
      <c r="D500" s="4" t="s">
        <v>1426</v>
      </c>
      <c r="E500" s="7" t="s">
        <v>180</v>
      </c>
      <c r="F500" s="7" t="s">
        <v>23</v>
      </c>
    </row>
    <row r="501" spans="1:6" ht="15.75" customHeight="1">
      <c r="A501" s="5">
        <v>500</v>
      </c>
      <c r="B501" s="6" t="s">
        <v>1430</v>
      </c>
      <c r="C501" s="7" t="s">
        <v>1431</v>
      </c>
      <c r="D501" s="4" t="s">
        <v>1432</v>
      </c>
      <c r="E501" s="7" t="s">
        <v>180</v>
      </c>
      <c r="F501" s="7" t="s">
        <v>23</v>
      </c>
    </row>
    <row r="502" spans="1:6" ht="15.75" customHeight="1">
      <c r="A502" s="5">
        <v>501</v>
      </c>
      <c r="B502" s="6" t="s">
        <v>1433</v>
      </c>
      <c r="C502" s="7" t="s">
        <v>1434</v>
      </c>
      <c r="D502" s="4" t="s">
        <v>1435</v>
      </c>
      <c r="E502" s="7" t="s">
        <v>180</v>
      </c>
      <c r="F502" s="7" t="s">
        <v>23</v>
      </c>
    </row>
    <row r="503" spans="1:6" ht="15.75" customHeight="1">
      <c r="A503" s="5">
        <v>502</v>
      </c>
      <c r="B503" s="6" t="s">
        <v>1436</v>
      </c>
      <c r="C503" s="7" t="s">
        <v>1437</v>
      </c>
      <c r="D503" s="4" t="s">
        <v>1438</v>
      </c>
      <c r="E503" s="7" t="s">
        <v>120</v>
      </c>
      <c r="F503" s="7" t="s">
        <v>23</v>
      </c>
    </row>
    <row r="504" spans="1:6" ht="15.75" customHeight="1">
      <c r="A504" s="5">
        <v>503</v>
      </c>
      <c r="B504" s="6" t="s">
        <v>1439</v>
      </c>
      <c r="C504" s="7" t="s">
        <v>1440</v>
      </c>
      <c r="D504" s="4" t="s">
        <v>1441</v>
      </c>
      <c r="E504" s="7" t="s">
        <v>180</v>
      </c>
      <c r="F504" s="7" t="s">
        <v>23</v>
      </c>
    </row>
    <row r="505" spans="1:6" ht="15.75" customHeight="1">
      <c r="A505" s="5">
        <v>504</v>
      </c>
      <c r="B505" s="6" t="s">
        <v>1442</v>
      </c>
      <c r="C505" s="7" t="s">
        <v>1443</v>
      </c>
      <c r="D505" s="4" t="s">
        <v>1444</v>
      </c>
      <c r="E505" s="7" t="s">
        <v>40</v>
      </c>
      <c r="F505" s="7" t="s">
        <v>23</v>
      </c>
    </row>
    <row r="506" spans="1:6" ht="15.75" customHeight="1">
      <c r="A506" s="5">
        <v>505</v>
      </c>
      <c r="B506" s="6" t="s">
        <v>1445</v>
      </c>
      <c r="C506" s="7" t="s">
        <v>1446</v>
      </c>
      <c r="D506" s="4" t="s">
        <v>1447</v>
      </c>
      <c r="E506" s="7" t="s">
        <v>40</v>
      </c>
      <c r="F506" s="7" t="s">
        <v>23</v>
      </c>
    </row>
    <row r="507" spans="1:6" ht="15.75" customHeight="1">
      <c r="A507" s="5">
        <v>506</v>
      </c>
      <c r="B507" s="6" t="s">
        <v>1448</v>
      </c>
      <c r="C507" s="7" t="s">
        <v>1449</v>
      </c>
      <c r="D507" s="4" t="s">
        <v>1450</v>
      </c>
      <c r="E507" s="7" t="s">
        <v>180</v>
      </c>
      <c r="F507" s="7" t="s">
        <v>23</v>
      </c>
    </row>
    <row r="508" spans="1:6" ht="15.75" customHeight="1">
      <c r="A508" s="5">
        <v>507</v>
      </c>
      <c r="B508" s="6" t="s">
        <v>1451</v>
      </c>
      <c r="C508" s="7" t="s">
        <v>1452</v>
      </c>
      <c r="D508" s="4" t="s">
        <v>1453</v>
      </c>
      <c r="E508" s="7" t="s">
        <v>50</v>
      </c>
      <c r="F508" s="7" t="s">
        <v>23</v>
      </c>
    </row>
    <row r="509" spans="1:6" ht="15.75" customHeight="1">
      <c r="A509" s="5">
        <v>508</v>
      </c>
      <c r="B509" s="6" t="s">
        <v>1454</v>
      </c>
      <c r="C509" s="7" t="s">
        <v>1455</v>
      </c>
      <c r="D509" s="4" t="s">
        <v>1456</v>
      </c>
      <c r="E509" s="7" t="s">
        <v>50</v>
      </c>
      <c r="F509" s="7" t="s">
        <v>23</v>
      </c>
    </row>
    <row r="510" spans="1:6" ht="15.75" customHeight="1">
      <c r="A510" s="5">
        <v>509</v>
      </c>
      <c r="B510" s="6" t="s">
        <v>1457</v>
      </c>
      <c r="C510" s="7" t="s">
        <v>1458</v>
      </c>
      <c r="D510" s="4" t="s">
        <v>1459</v>
      </c>
      <c r="E510" s="7" t="s">
        <v>95</v>
      </c>
      <c r="F510" s="7" t="s">
        <v>23</v>
      </c>
    </row>
    <row r="511" spans="1:6" ht="15.75" customHeight="1">
      <c r="A511" s="5">
        <v>510</v>
      </c>
      <c r="B511" s="6" t="s">
        <v>1460</v>
      </c>
      <c r="C511" s="7" t="s">
        <v>1461</v>
      </c>
      <c r="D511" s="4" t="s">
        <v>1462</v>
      </c>
      <c r="E511" s="7" t="s">
        <v>36</v>
      </c>
      <c r="F511" s="7" t="s">
        <v>23</v>
      </c>
    </row>
    <row r="512" spans="1:6" ht="15.75" customHeight="1">
      <c r="A512" s="5">
        <v>511</v>
      </c>
      <c r="B512" s="6" t="s">
        <v>1463</v>
      </c>
      <c r="C512" s="7" t="s">
        <v>1464</v>
      </c>
      <c r="D512" s="4" t="s">
        <v>1465</v>
      </c>
      <c r="E512" s="7" t="s">
        <v>180</v>
      </c>
      <c r="F512" s="7" t="s">
        <v>23</v>
      </c>
    </row>
    <row r="513" spans="1:6" ht="15.75" customHeight="1">
      <c r="A513" s="5">
        <v>512</v>
      </c>
      <c r="B513" s="6" t="s">
        <v>1466</v>
      </c>
      <c r="C513" s="7" t="s">
        <v>1467</v>
      </c>
      <c r="D513" s="4" t="s">
        <v>1468</v>
      </c>
      <c r="E513" s="7" t="s">
        <v>180</v>
      </c>
      <c r="F513" s="7" t="s">
        <v>23</v>
      </c>
    </row>
    <row r="514" spans="1:6" ht="15.75" customHeight="1">
      <c r="A514" s="5">
        <v>513</v>
      </c>
      <c r="B514" s="6" t="s">
        <v>1469</v>
      </c>
      <c r="C514" s="7" t="s">
        <v>1470</v>
      </c>
      <c r="D514" s="4" t="s">
        <v>1471</v>
      </c>
      <c r="E514" s="7" t="s">
        <v>95</v>
      </c>
      <c r="F514" s="7" t="s">
        <v>23</v>
      </c>
    </row>
    <row r="515" spans="1:6" ht="15.75" customHeight="1">
      <c r="A515" s="5">
        <v>514</v>
      </c>
      <c r="B515" s="6" t="s">
        <v>1472</v>
      </c>
      <c r="C515" s="7" t="s">
        <v>1473</v>
      </c>
      <c r="D515" s="4" t="s">
        <v>1474</v>
      </c>
      <c r="E515" s="7" t="s">
        <v>95</v>
      </c>
      <c r="F515" s="7" t="s">
        <v>23</v>
      </c>
    </row>
    <row r="516" spans="1:6" ht="15.75" customHeight="1">
      <c r="A516" s="5">
        <v>515</v>
      </c>
      <c r="B516" s="6" t="s">
        <v>1475</v>
      </c>
      <c r="C516" s="7" t="s">
        <v>1476</v>
      </c>
      <c r="D516" s="4" t="s">
        <v>1477</v>
      </c>
      <c r="E516" s="7" t="s">
        <v>95</v>
      </c>
      <c r="F516" s="7" t="s">
        <v>23</v>
      </c>
    </row>
    <row r="517" spans="1:6" ht="15.75" customHeight="1">
      <c r="A517" s="5">
        <v>516</v>
      </c>
      <c r="B517" s="6" t="s">
        <v>1478</v>
      </c>
      <c r="C517" s="7" t="s">
        <v>1479</v>
      </c>
      <c r="D517" s="4" t="s">
        <v>1480</v>
      </c>
      <c r="E517" s="7" t="s">
        <v>36</v>
      </c>
      <c r="F517" s="7" t="s">
        <v>23</v>
      </c>
    </row>
    <row r="518" spans="1:6" ht="15.75" customHeight="1">
      <c r="A518" s="5">
        <v>517</v>
      </c>
      <c r="B518" s="6" t="s">
        <v>1481</v>
      </c>
      <c r="C518" s="7" t="s">
        <v>1482</v>
      </c>
      <c r="D518" s="4" t="s">
        <v>1483</v>
      </c>
      <c r="E518" s="7" t="s">
        <v>40</v>
      </c>
      <c r="F518" s="7" t="s">
        <v>23</v>
      </c>
    </row>
    <row r="519" spans="1:6" ht="15.75" customHeight="1">
      <c r="A519" s="5">
        <v>518</v>
      </c>
      <c r="B519" s="6" t="s">
        <v>1484</v>
      </c>
      <c r="C519" s="7" t="s">
        <v>1485</v>
      </c>
      <c r="D519" s="4" t="s">
        <v>1486</v>
      </c>
      <c r="E519" s="7" t="s">
        <v>384</v>
      </c>
      <c r="F519" s="7" t="s">
        <v>23</v>
      </c>
    </row>
    <row r="520" spans="1:6" ht="15.75" customHeight="1">
      <c r="A520" s="5">
        <v>519</v>
      </c>
      <c r="B520" s="6" t="s">
        <v>1487</v>
      </c>
      <c r="C520" s="7" t="s">
        <v>1488</v>
      </c>
      <c r="D520" s="4" t="s">
        <v>1489</v>
      </c>
      <c r="E520" s="7" t="s">
        <v>180</v>
      </c>
      <c r="F520" s="7" t="s">
        <v>23</v>
      </c>
    </row>
    <row r="521" spans="1:6" ht="15.75" customHeight="1">
      <c r="A521" s="5">
        <v>520</v>
      </c>
      <c r="B521" s="6" t="s">
        <v>1490</v>
      </c>
      <c r="C521" s="7" t="s">
        <v>1491</v>
      </c>
      <c r="D521" s="4" t="s">
        <v>1492</v>
      </c>
      <c r="E521" s="7" t="s">
        <v>180</v>
      </c>
      <c r="F521" s="7" t="s">
        <v>23</v>
      </c>
    </row>
    <row r="522" spans="1:6" ht="15.75" customHeight="1">
      <c r="A522" s="5">
        <v>521</v>
      </c>
      <c r="B522" s="6" t="s">
        <v>1493</v>
      </c>
      <c r="C522" s="7" t="s">
        <v>1494</v>
      </c>
      <c r="D522" s="4" t="s">
        <v>1495</v>
      </c>
      <c r="E522" s="7" t="s">
        <v>180</v>
      </c>
      <c r="F522" s="7" t="s">
        <v>23</v>
      </c>
    </row>
    <row r="523" spans="1:6" ht="15.75" customHeight="1">
      <c r="A523" s="5">
        <v>522</v>
      </c>
      <c r="B523" s="6" t="s">
        <v>1496</v>
      </c>
      <c r="C523" s="7" t="s">
        <v>1497</v>
      </c>
      <c r="D523" s="4" t="s">
        <v>1498</v>
      </c>
      <c r="E523" s="7" t="s">
        <v>36</v>
      </c>
      <c r="F523" s="7" t="s">
        <v>23</v>
      </c>
    </row>
    <row r="524" spans="1:6" ht="15.75" customHeight="1">
      <c r="A524" s="5">
        <v>523</v>
      </c>
      <c r="B524" s="6" t="s">
        <v>1499</v>
      </c>
      <c r="C524" s="7" t="s">
        <v>1500</v>
      </c>
      <c r="D524" s="4" t="s">
        <v>1501</v>
      </c>
      <c r="E524" s="7" t="s">
        <v>40</v>
      </c>
      <c r="F524" s="7" t="s">
        <v>23</v>
      </c>
    </row>
    <row r="525" spans="1:6" ht="15.75" customHeight="1">
      <c r="A525" s="5">
        <v>524</v>
      </c>
      <c r="B525" s="6" t="s">
        <v>1502</v>
      </c>
      <c r="C525" s="7" t="s">
        <v>1500</v>
      </c>
      <c r="D525" s="4" t="s">
        <v>1503</v>
      </c>
      <c r="E525" s="7" t="s">
        <v>40</v>
      </c>
      <c r="F525" s="7" t="s">
        <v>23</v>
      </c>
    </row>
    <row r="526" spans="1:6" ht="15.75" customHeight="1">
      <c r="A526" s="5">
        <v>525</v>
      </c>
      <c r="B526" s="6" t="s">
        <v>1504</v>
      </c>
      <c r="C526" s="7" t="s">
        <v>1505</v>
      </c>
      <c r="D526" s="4" t="s">
        <v>1506</v>
      </c>
      <c r="E526" s="7" t="s">
        <v>95</v>
      </c>
      <c r="F526" s="7" t="s">
        <v>23</v>
      </c>
    </row>
    <row r="527" spans="1:6" ht="15.75" customHeight="1">
      <c r="A527" s="5">
        <v>526</v>
      </c>
      <c r="B527" s="6" t="s">
        <v>1507</v>
      </c>
      <c r="C527" s="7" t="s">
        <v>1508</v>
      </c>
      <c r="D527" s="4" t="s">
        <v>1509</v>
      </c>
      <c r="E527" s="7" t="s">
        <v>36</v>
      </c>
      <c r="F527" s="7" t="s">
        <v>23</v>
      </c>
    </row>
    <row r="528" spans="1:6" ht="15.75" customHeight="1">
      <c r="A528" s="5">
        <v>527</v>
      </c>
      <c r="B528" s="6" t="s">
        <v>1510</v>
      </c>
      <c r="C528" s="7" t="s">
        <v>1511</v>
      </c>
      <c r="D528" s="4" t="s">
        <v>1512</v>
      </c>
      <c r="E528" s="7" t="s">
        <v>36</v>
      </c>
      <c r="F528" s="7" t="s">
        <v>23</v>
      </c>
    </row>
    <row r="529" spans="1:6" ht="15.75" customHeight="1">
      <c r="A529" s="5">
        <v>528</v>
      </c>
      <c r="B529" s="6" t="s">
        <v>1513</v>
      </c>
      <c r="C529" s="7" t="s">
        <v>1514</v>
      </c>
      <c r="D529" s="4" t="s">
        <v>1515</v>
      </c>
      <c r="E529" s="7" t="s">
        <v>40</v>
      </c>
      <c r="F529" s="7" t="s">
        <v>23</v>
      </c>
    </row>
    <row r="530" spans="1:6" ht="15.75" customHeight="1">
      <c r="A530" s="5">
        <v>529</v>
      </c>
      <c r="B530" s="6" t="s">
        <v>1516</v>
      </c>
      <c r="C530" s="7" t="s">
        <v>1517</v>
      </c>
      <c r="D530" s="4" t="s">
        <v>1518</v>
      </c>
      <c r="E530" s="7" t="s">
        <v>180</v>
      </c>
      <c r="F530" s="7" t="s">
        <v>23</v>
      </c>
    </row>
    <row r="531" spans="1:6" ht="15.75" customHeight="1">
      <c r="A531" s="5">
        <v>530</v>
      </c>
      <c r="B531" s="6" t="s">
        <v>1519</v>
      </c>
      <c r="C531" s="7" t="s">
        <v>1520</v>
      </c>
      <c r="D531" s="4" t="s">
        <v>1521</v>
      </c>
      <c r="E531" s="7" t="s">
        <v>180</v>
      </c>
      <c r="F531" s="7" t="s">
        <v>23</v>
      </c>
    </row>
    <row r="532" spans="1:6" ht="15.75" customHeight="1">
      <c r="A532" s="5">
        <v>531</v>
      </c>
      <c r="B532" s="6" t="s">
        <v>1522</v>
      </c>
      <c r="C532" s="7" t="s">
        <v>1523</v>
      </c>
      <c r="D532" s="4" t="s">
        <v>1524</v>
      </c>
      <c r="E532" s="7" t="s">
        <v>36</v>
      </c>
      <c r="F532" s="7" t="s">
        <v>23</v>
      </c>
    </row>
    <row r="533" spans="1:6" ht="15.75" customHeight="1">
      <c r="A533" s="5">
        <v>532</v>
      </c>
      <c r="B533" s="6" t="s">
        <v>1525</v>
      </c>
      <c r="C533" s="7" t="s">
        <v>1526</v>
      </c>
      <c r="D533" s="4" t="s">
        <v>1527</v>
      </c>
      <c r="E533" s="7" t="s">
        <v>40</v>
      </c>
      <c r="F533" s="7" t="s">
        <v>23</v>
      </c>
    </row>
    <row r="534" spans="1:6" ht="15.75" customHeight="1">
      <c r="A534" s="5">
        <v>533</v>
      </c>
      <c r="B534" s="6" t="s">
        <v>1528</v>
      </c>
      <c r="C534" s="7" t="s">
        <v>1529</v>
      </c>
      <c r="D534" s="4" t="s">
        <v>1530</v>
      </c>
      <c r="E534" s="7" t="s">
        <v>40</v>
      </c>
      <c r="F534" s="7" t="s">
        <v>23</v>
      </c>
    </row>
    <row r="535" spans="1:6" ht="15.75" customHeight="1">
      <c r="A535" s="5">
        <v>534</v>
      </c>
      <c r="B535" s="6" t="s">
        <v>1531</v>
      </c>
      <c r="C535" s="7" t="s">
        <v>1532</v>
      </c>
      <c r="D535" s="4" t="s">
        <v>1533</v>
      </c>
      <c r="E535" s="7" t="s">
        <v>36</v>
      </c>
      <c r="F535" s="7" t="s">
        <v>23</v>
      </c>
    </row>
    <row r="536" spans="1:6" ht="15.75" customHeight="1">
      <c r="A536" s="5">
        <v>535</v>
      </c>
      <c r="B536" s="6" t="s">
        <v>1534</v>
      </c>
      <c r="C536" s="7" t="s">
        <v>1532</v>
      </c>
      <c r="D536" s="4" t="s">
        <v>1535</v>
      </c>
      <c r="E536" s="7" t="s">
        <v>36</v>
      </c>
      <c r="F536" s="7" t="s">
        <v>23</v>
      </c>
    </row>
    <row r="537" spans="1:6" ht="15.75" customHeight="1">
      <c r="A537" s="5">
        <v>536</v>
      </c>
      <c r="B537" s="6" t="s">
        <v>1536</v>
      </c>
      <c r="C537" s="7" t="s">
        <v>1537</v>
      </c>
      <c r="D537" s="4" t="s">
        <v>1538</v>
      </c>
      <c r="E537" s="7" t="s">
        <v>180</v>
      </c>
      <c r="F537" s="7" t="s">
        <v>23</v>
      </c>
    </row>
    <row r="538" spans="1:6" ht="15.75" customHeight="1">
      <c r="A538" s="5">
        <v>537</v>
      </c>
      <c r="B538" s="6" t="s">
        <v>1539</v>
      </c>
      <c r="C538" s="7" t="s">
        <v>1540</v>
      </c>
      <c r="D538" s="4" t="s">
        <v>1541</v>
      </c>
      <c r="E538" s="7" t="s">
        <v>95</v>
      </c>
      <c r="F538" s="7" t="s">
        <v>23</v>
      </c>
    </row>
    <row r="539" spans="1:6" ht="15.75" customHeight="1">
      <c r="A539" s="5">
        <v>538</v>
      </c>
      <c r="B539" s="6" t="s">
        <v>1542</v>
      </c>
      <c r="C539" s="7" t="s">
        <v>1540</v>
      </c>
      <c r="D539" s="4" t="s">
        <v>1543</v>
      </c>
      <c r="E539" s="7" t="s">
        <v>95</v>
      </c>
      <c r="F539" s="7" t="s">
        <v>23</v>
      </c>
    </row>
    <row r="540" spans="1:6" ht="15.75" customHeight="1">
      <c r="A540" s="5">
        <v>539</v>
      </c>
      <c r="B540" s="6" t="s">
        <v>1544</v>
      </c>
      <c r="C540" s="7" t="s">
        <v>1545</v>
      </c>
      <c r="D540" s="4" t="s">
        <v>1546</v>
      </c>
      <c r="E540" s="7" t="s">
        <v>40</v>
      </c>
      <c r="F540" s="7" t="s">
        <v>23</v>
      </c>
    </row>
    <row r="541" spans="1:6" ht="15.75" customHeight="1">
      <c r="A541" s="5">
        <v>540</v>
      </c>
      <c r="B541" s="6" t="s">
        <v>1547</v>
      </c>
      <c r="C541" s="7" t="s">
        <v>1548</v>
      </c>
      <c r="D541" s="4" t="s">
        <v>1549</v>
      </c>
      <c r="E541" s="7" t="s">
        <v>569</v>
      </c>
      <c r="F541" s="7" t="s">
        <v>23</v>
      </c>
    </row>
    <row r="542" spans="1:6" ht="15.75" customHeight="1">
      <c r="A542" s="5">
        <v>541</v>
      </c>
      <c r="B542" s="6" t="s">
        <v>1550</v>
      </c>
      <c r="C542" s="7" t="s">
        <v>1551</v>
      </c>
      <c r="D542" s="4" t="s">
        <v>1552</v>
      </c>
      <c r="E542" s="7" t="s">
        <v>36</v>
      </c>
      <c r="F542" s="7" t="s">
        <v>23</v>
      </c>
    </row>
    <row r="543" spans="1:6" ht="15.75" customHeight="1">
      <c r="A543" s="5">
        <v>542</v>
      </c>
      <c r="B543" s="6" t="s">
        <v>1553</v>
      </c>
      <c r="C543" s="7" t="s">
        <v>1551</v>
      </c>
      <c r="D543" s="4" t="s">
        <v>1554</v>
      </c>
      <c r="E543" s="7" t="s">
        <v>36</v>
      </c>
      <c r="F543" s="7" t="s">
        <v>23</v>
      </c>
    </row>
    <row r="544" spans="1:6" ht="15.75" customHeight="1">
      <c r="A544" s="5">
        <v>543</v>
      </c>
      <c r="B544" s="6" t="s">
        <v>1555</v>
      </c>
      <c r="C544" s="7" t="s">
        <v>1556</v>
      </c>
      <c r="D544" s="4" t="s">
        <v>1557</v>
      </c>
      <c r="E544" s="7" t="s">
        <v>22</v>
      </c>
      <c r="F544" s="7" t="s">
        <v>23</v>
      </c>
    </row>
    <row r="545" spans="1:6" ht="15.75" customHeight="1">
      <c r="A545" s="5">
        <v>544</v>
      </c>
      <c r="B545" s="6" t="s">
        <v>1558</v>
      </c>
      <c r="C545" s="7" t="s">
        <v>1559</v>
      </c>
      <c r="D545" s="4" t="s">
        <v>1560</v>
      </c>
      <c r="E545" s="7" t="s">
        <v>50</v>
      </c>
      <c r="F545" s="7" t="s">
        <v>23</v>
      </c>
    </row>
    <row r="546" spans="1:6" ht="15.75" customHeight="1">
      <c r="A546" s="5">
        <v>545</v>
      </c>
      <c r="B546" s="6" t="s">
        <v>1561</v>
      </c>
      <c r="C546" s="7" t="s">
        <v>1562</v>
      </c>
      <c r="D546" s="4" t="s">
        <v>1563</v>
      </c>
      <c r="E546" s="7" t="s">
        <v>50</v>
      </c>
      <c r="F546" s="7" t="s">
        <v>23</v>
      </c>
    </row>
    <row r="547" spans="1:6" ht="15.75" customHeight="1">
      <c r="A547" s="5">
        <v>546</v>
      </c>
      <c r="B547" s="6" t="s">
        <v>1564</v>
      </c>
      <c r="C547" s="7" t="s">
        <v>1565</v>
      </c>
      <c r="D547" s="4" t="s">
        <v>1566</v>
      </c>
      <c r="E547" s="7" t="s">
        <v>569</v>
      </c>
      <c r="F547" s="7" t="s">
        <v>23</v>
      </c>
    </row>
    <row r="548" spans="1:6" ht="15.75" customHeight="1">
      <c r="A548" s="5">
        <v>547</v>
      </c>
      <c r="B548" s="6" t="s">
        <v>1567</v>
      </c>
      <c r="C548" s="7" t="s">
        <v>1568</v>
      </c>
      <c r="D548" s="4" t="s">
        <v>1569</v>
      </c>
      <c r="E548" s="7" t="s">
        <v>569</v>
      </c>
      <c r="F548" s="7" t="s">
        <v>23</v>
      </c>
    </row>
    <row r="549" spans="1:6" ht="15.75" customHeight="1">
      <c r="A549" s="5">
        <v>548</v>
      </c>
      <c r="B549" s="6" t="s">
        <v>1570</v>
      </c>
      <c r="C549" s="7" t="s">
        <v>1571</v>
      </c>
      <c r="D549" s="4" t="s">
        <v>1572</v>
      </c>
      <c r="E549" s="7" t="s">
        <v>50</v>
      </c>
      <c r="F549" s="7" t="s">
        <v>23</v>
      </c>
    </row>
    <row r="550" spans="1:6" ht="15.75" customHeight="1">
      <c r="A550" s="5">
        <v>549</v>
      </c>
      <c r="B550" s="6" t="s">
        <v>1573</v>
      </c>
      <c r="C550" s="7" t="s">
        <v>1574</v>
      </c>
      <c r="D550" s="4" t="s">
        <v>1575</v>
      </c>
      <c r="E550" s="7" t="s">
        <v>50</v>
      </c>
      <c r="F550" s="7" t="s">
        <v>23</v>
      </c>
    </row>
    <row r="551" spans="1:6" ht="15.75" customHeight="1">
      <c r="A551" s="5">
        <v>550</v>
      </c>
      <c r="B551" s="6" t="s">
        <v>1576</v>
      </c>
      <c r="C551" s="7" t="s">
        <v>1577</v>
      </c>
      <c r="D551" s="4" t="s">
        <v>1578</v>
      </c>
      <c r="E551" s="7" t="s">
        <v>36</v>
      </c>
      <c r="F551" s="7" t="s">
        <v>23</v>
      </c>
    </row>
    <row r="552" spans="1:6" ht="15.75" customHeight="1">
      <c r="A552" s="5">
        <v>551</v>
      </c>
      <c r="B552" s="6" t="s">
        <v>1579</v>
      </c>
      <c r="C552" s="7" t="s">
        <v>1580</v>
      </c>
      <c r="D552" s="4" t="s">
        <v>1581</v>
      </c>
      <c r="E552" s="7" t="s">
        <v>36</v>
      </c>
      <c r="F552" s="7" t="s">
        <v>23</v>
      </c>
    </row>
    <row r="553" spans="1:6" ht="15.75" customHeight="1">
      <c r="A553" s="5">
        <v>552</v>
      </c>
      <c r="B553" s="6" t="s">
        <v>1582</v>
      </c>
      <c r="C553" s="7" t="s">
        <v>1583</v>
      </c>
      <c r="D553" s="4" t="s">
        <v>1584</v>
      </c>
      <c r="E553" s="7" t="s">
        <v>36</v>
      </c>
      <c r="F553" s="7" t="s">
        <v>23</v>
      </c>
    </row>
    <row r="554" spans="1:6" ht="15.75" customHeight="1">
      <c r="A554" s="5">
        <v>553</v>
      </c>
      <c r="B554" s="6" t="s">
        <v>1585</v>
      </c>
      <c r="C554" s="7" t="s">
        <v>1586</v>
      </c>
      <c r="D554" s="4" t="s">
        <v>1587</v>
      </c>
      <c r="E554" s="7" t="s">
        <v>36</v>
      </c>
      <c r="F554" s="7" t="s">
        <v>23</v>
      </c>
    </row>
    <row r="555" spans="1:6" ht="15.75" customHeight="1">
      <c r="A555" s="5">
        <v>554</v>
      </c>
      <c r="B555" s="6" t="s">
        <v>1588</v>
      </c>
      <c r="C555" s="7" t="s">
        <v>1589</v>
      </c>
      <c r="D555" s="4" t="s">
        <v>1590</v>
      </c>
      <c r="E555" s="7" t="s">
        <v>36</v>
      </c>
      <c r="F555" s="7" t="s">
        <v>23</v>
      </c>
    </row>
    <row r="556" spans="1:6" ht="15.75" customHeight="1">
      <c r="A556" s="5">
        <v>555</v>
      </c>
      <c r="B556" s="6" t="s">
        <v>1591</v>
      </c>
      <c r="C556" s="7" t="s">
        <v>1592</v>
      </c>
      <c r="D556" s="4" t="s">
        <v>1593</v>
      </c>
      <c r="E556" s="7" t="s">
        <v>180</v>
      </c>
      <c r="F556" s="7" t="s">
        <v>23</v>
      </c>
    </row>
    <row r="557" spans="1:6" ht="15.75" customHeight="1">
      <c r="A557" s="5">
        <v>556</v>
      </c>
      <c r="B557" s="6" t="s">
        <v>1594</v>
      </c>
      <c r="C557" s="7" t="s">
        <v>1595</v>
      </c>
      <c r="D557" s="4" t="s">
        <v>1596</v>
      </c>
      <c r="E557" s="7" t="s">
        <v>180</v>
      </c>
      <c r="F557" s="7" t="s">
        <v>23</v>
      </c>
    </row>
    <row r="558" spans="1:6" ht="15.75" customHeight="1">
      <c r="A558" s="5">
        <v>557</v>
      </c>
      <c r="B558" s="6" t="s">
        <v>1597</v>
      </c>
      <c r="C558" s="7" t="s">
        <v>1598</v>
      </c>
      <c r="D558" s="4" t="s">
        <v>1599</v>
      </c>
      <c r="E558" s="7" t="s">
        <v>180</v>
      </c>
      <c r="F558" s="7" t="s">
        <v>23</v>
      </c>
    </row>
    <row r="559" spans="1:6" ht="15.75" customHeight="1">
      <c r="A559" s="5">
        <v>558</v>
      </c>
      <c r="B559" s="6" t="s">
        <v>1600</v>
      </c>
      <c r="C559" s="7" t="s">
        <v>1601</v>
      </c>
      <c r="D559" s="4" t="s">
        <v>1602</v>
      </c>
      <c r="E559" s="7" t="s">
        <v>40</v>
      </c>
      <c r="F559" s="7" t="s">
        <v>23</v>
      </c>
    </row>
    <row r="560" spans="1:6" ht="15.75" customHeight="1">
      <c r="A560" s="5">
        <v>559</v>
      </c>
      <c r="B560" s="6" t="s">
        <v>1603</v>
      </c>
      <c r="C560" s="7" t="s">
        <v>1604</v>
      </c>
      <c r="D560" s="4" t="s">
        <v>1605</v>
      </c>
      <c r="E560" s="7" t="s">
        <v>127</v>
      </c>
      <c r="F560" s="7" t="s">
        <v>23</v>
      </c>
    </row>
    <row r="561" spans="1:6" ht="15.75" customHeight="1">
      <c r="A561" s="5">
        <v>560</v>
      </c>
      <c r="B561" s="6" t="s">
        <v>1606</v>
      </c>
      <c r="C561" s="7" t="s">
        <v>1607</v>
      </c>
      <c r="D561" s="4" t="s">
        <v>1608</v>
      </c>
      <c r="E561" s="7" t="s">
        <v>127</v>
      </c>
      <c r="F561" s="7" t="s">
        <v>23</v>
      </c>
    </row>
    <row r="562" spans="1:6" ht="15.75" customHeight="1">
      <c r="A562" s="5">
        <v>561</v>
      </c>
      <c r="B562" s="6" t="s">
        <v>1609</v>
      </c>
      <c r="C562" s="7" t="s">
        <v>1610</v>
      </c>
      <c r="D562" s="4" t="s">
        <v>1611</v>
      </c>
      <c r="E562" s="7" t="s">
        <v>120</v>
      </c>
      <c r="F562" s="7" t="s">
        <v>23</v>
      </c>
    </row>
    <row r="563" spans="1:6" ht="15.75" customHeight="1">
      <c r="A563" s="5">
        <v>562</v>
      </c>
      <c r="B563" s="6" t="s">
        <v>1612</v>
      </c>
      <c r="C563" s="7" t="s">
        <v>1613</v>
      </c>
      <c r="D563" s="4" t="s">
        <v>1614</v>
      </c>
      <c r="E563" s="7" t="s">
        <v>22</v>
      </c>
      <c r="F563" s="7" t="s">
        <v>23</v>
      </c>
    </row>
    <row r="564" spans="1:6" ht="15.75" customHeight="1">
      <c r="A564" s="5">
        <v>563</v>
      </c>
      <c r="B564" s="6" t="s">
        <v>1615</v>
      </c>
      <c r="C564" s="7" t="s">
        <v>1616</v>
      </c>
      <c r="D564" s="4" t="s">
        <v>1617</v>
      </c>
      <c r="E564" s="7" t="s">
        <v>22</v>
      </c>
      <c r="F564" s="7" t="s">
        <v>23</v>
      </c>
    </row>
    <row r="565" spans="1:6" ht="15.75" customHeight="1">
      <c r="A565" s="5">
        <v>564</v>
      </c>
      <c r="B565" s="6" t="s">
        <v>1618</v>
      </c>
      <c r="C565" s="7" t="s">
        <v>1616</v>
      </c>
      <c r="D565" s="4" t="s">
        <v>1619</v>
      </c>
      <c r="E565" s="7" t="s">
        <v>22</v>
      </c>
      <c r="F565" s="7" t="s">
        <v>23</v>
      </c>
    </row>
    <row r="566" spans="1:6" ht="15.75" customHeight="1">
      <c r="A566" s="5">
        <v>565</v>
      </c>
      <c r="B566" s="6" t="s">
        <v>1620</v>
      </c>
      <c r="C566" s="7" t="s">
        <v>1621</v>
      </c>
      <c r="D566" s="4" t="s">
        <v>1622</v>
      </c>
      <c r="E566" s="7" t="s">
        <v>180</v>
      </c>
      <c r="F566" s="7" t="s">
        <v>23</v>
      </c>
    </row>
    <row r="567" spans="1:6" ht="15.75" customHeight="1">
      <c r="A567" s="5">
        <v>566</v>
      </c>
      <c r="B567" s="6" t="s">
        <v>1623</v>
      </c>
      <c r="C567" s="7" t="s">
        <v>1624</v>
      </c>
      <c r="D567" s="4" t="s">
        <v>1625</v>
      </c>
      <c r="E567" s="7" t="s">
        <v>180</v>
      </c>
      <c r="F567" s="7" t="s">
        <v>23</v>
      </c>
    </row>
    <row r="568" spans="1:6" ht="15.75" customHeight="1">
      <c r="A568" s="5">
        <v>567</v>
      </c>
      <c r="B568" s="6" t="s">
        <v>1626</v>
      </c>
      <c r="C568" s="7" t="s">
        <v>1627</v>
      </c>
      <c r="D568" s="4" t="s">
        <v>1628</v>
      </c>
      <c r="E568" s="7" t="s">
        <v>22</v>
      </c>
      <c r="F568" s="7" t="s">
        <v>23</v>
      </c>
    </row>
    <row r="569" spans="1:6" ht="15.75" customHeight="1">
      <c r="A569" s="5">
        <v>568</v>
      </c>
      <c r="B569" s="6" t="s">
        <v>1629</v>
      </c>
      <c r="C569" s="7" t="s">
        <v>1630</v>
      </c>
      <c r="D569" s="4" t="s">
        <v>1631</v>
      </c>
      <c r="E569" s="7" t="s">
        <v>120</v>
      </c>
      <c r="F569" s="7" t="s">
        <v>23</v>
      </c>
    </row>
    <row r="570" spans="1:6" ht="15.75" customHeight="1">
      <c r="A570" s="5">
        <v>569</v>
      </c>
      <c r="B570" s="6" t="s">
        <v>1632</v>
      </c>
      <c r="C570" s="7" t="s">
        <v>1633</v>
      </c>
      <c r="D570" s="4" t="s">
        <v>1634</v>
      </c>
      <c r="E570" s="7" t="s">
        <v>22</v>
      </c>
      <c r="F570" s="7" t="s">
        <v>23</v>
      </c>
    </row>
    <row r="571" spans="1:6" ht="15.75" customHeight="1">
      <c r="A571" s="5">
        <v>570</v>
      </c>
      <c r="B571" s="6" t="s">
        <v>1635</v>
      </c>
      <c r="C571" s="7" t="s">
        <v>1636</v>
      </c>
      <c r="D571" s="4" t="s">
        <v>1637</v>
      </c>
      <c r="E571" s="7" t="s">
        <v>50</v>
      </c>
      <c r="F571" s="7" t="s">
        <v>23</v>
      </c>
    </row>
    <row r="572" spans="1:6" ht="15.75" customHeight="1">
      <c r="A572" s="5">
        <v>571</v>
      </c>
      <c r="B572" s="6" t="s">
        <v>1638</v>
      </c>
      <c r="C572" s="7" t="s">
        <v>1639</v>
      </c>
      <c r="D572" s="4" t="s">
        <v>1640</v>
      </c>
      <c r="E572" s="7" t="s">
        <v>36</v>
      </c>
      <c r="F572" s="7" t="s">
        <v>23</v>
      </c>
    </row>
    <row r="573" spans="1:6" ht="15.75" customHeight="1">
      <c r="A573" s="5">
        <v>572</v>
      </c>
      <c r="B573" s="6" t="s">
        <v>1222</v>
      </c>
      <c r="C573" s="7" t="s">
        <v>1641</v>
      </c>
      <c r="D573" s="4" t="s">
        <v>1224</v>
      </c>
      <c r="E573" s="7" t="s">
        <v>50</v>
      </c>
      <c r="F573" s="7" t="s">
        <v>23</v>
      </c>
    </row>
    <row r="574" spans="1:6" ht="15.75" customHeight="1">
      <c r="A574" s="5">
        <v>573</v>
      </c>
      <c r="B574" s="6" t="s">
        <v>1642</v>
      </c>
      <c r="C574" s="7" t="s">
        <v>1643</v>
      </c>
      <c r="D574" s="4" t="s">
        <v>1644</v>
      </c>
      <c r="E574" s="7" t="s">
        <v>388</v>
      </c>
      <c r="F574" s="7" t="s">
        <v>23</v>
      </c>
    </row>
    <row r="575" spans="1:6" ht="15.75" customHeight="1">
      <c r="A575" s="5">
        <v>574</v>
      </c>
      <c r="B575" s="6" t="s">
        <v>1645</v>
      </c>
      <c r="C575" s="7" t="s">
        <v>1646</v>
      </c>
      <c r="D575" s="4" t="s">
        <v>1647</v>
      </c>
      <c r="E575" s="7" t="s">
        <v>388</v>
      </c>
      <c r="F575" s="7" t="s">
        <v>23</v>
      </c>
    </row>
    <row r="576" spans="1:6" ht="15.75" customHeight="1">
      <c r="A576" s="5">
        <v>575</v>
      </c>
      <c r="B576" s="6" t="s">
        <v>1648</v>
      </c>
      <c r="C576" s="7" t="s">
        <v>1649</v>
      </c>
      <c r="D576" s="4" t="s">
        <v>1650</v>
      </c>
      <c r="E576" s="7" t="s">
        <v>22</v>
      </c>
      <c r="F576" s="7" t="s">
        <v>23</v>
      </c>
    </row>
    <row r="577" spans="1:6" ht="15.75" customHeight="1">
      <c r="A577" s="5">
        <v>576</v>
      </c>
      <c r="B577" s="6" t="s">
        <v>1651</v>
      </c>
      <c r="C577" s="7" t="s">
        <v>1652</v>
      </c>
      <c r="D577" s="4" t="s">
        <v>1653</v>
      </c>
      <c r="E577" s="7" t="s">
        <v>120</v>
      </c>
      <c r="F577" s="7" t="s">
        <v>23</v>
      </c>
    </row>
    <row r="578" spans="1:6" ht="15.75" customHeight="1">
      <c r="A578" s="5">
        <v>577</v>
      </c>
      <c r="B578" s="6" t="s">
        <v>1654</v>
      </c>
      <c r="C578" s="7" t="s">
        <v>1652</v>
      </c>
      <c r="D578" s="4" t="s">
        <v>1655</v>
      </c>
      <c r="E578" s="7" t="s">
        <v>120</v>
      </c>
      <c r="F578" s="7" t="s">
        <v>23</v>
      </c>
    </row>
    <row r="579" spans="1:6" ht="15.75" customHeight="1">
      <c r="A579" s="5">
        <v>578</v>
      </c>
      <c r="B579" s="6" t="s">
        <v>1656</v>
      </c>
      <c r="C579" s="7" t="s">
        <v>1657</v>
      </c>
      <c r="D579" s="4" t="s">
        <v>1658</v>
      </c>
      <c r="E579" s="7" t="s">
        <v>120</v>
      </c>
      <c r="F579" s="7" t="s">
        <v>23</v>
      </c>
    </row>
    <row r="580" spans="1:6" ht="15.75" customHeight="1">
      <c r="A580" s="5">
        <v>579</v>
      </c>
      <c r="B580" s="6" t="s">
        <v>1659</v>
      </c>
      <c r="C580" s="7" t="s">
        <v>1660</v>
      </c>
      <c r="D580" s="4" t="s">
        <v>1661</v>
      </c>
      <c r="E580" s="7" t="s">
        <v>180</v>
      </c>
      <c r="F580" s="7" t="s">
        <v>23</v>
      </c>
    </row>
    <row r="581" spans="1:6" ht="15.75" customHeight="1">
      <c r="A581" s="5">
        <v>580</v>
      </c>
      <c r="B581" s="6" t="s">
        <v>1662</v>
      </c>
      <c r="C581" s="7" t="s">
        <v>1663</v>
      </c>
      <c r="D581" s="4" t="s">
        <v>1664</v>
      </c>
      <c r="E581" s="7" t="s">
        <v>180</v>
      </c>
      <c r="F581" s="7" t="s">
        <v>23</v>
      </c>
    </row>
    <row r="582" spans="1:6" ht="15.75" customHeight="1">
      <c r="A582" s="5">
        <v>581</v>
      </c>
      <c r="B582" s="6" t="s">
        <v>1665</v>
      </c>
      <c r="C582" s="7" t="s">
        <v>1666</v>
      </c>
      <c r="D582" s="4" t="s">
        <v>1667</v>
      </c>
      <c r="E582" s="7" t="s">
        <v>120</v>
      </c>
      <c r="F582" s="7" t="s">
        <v>23</v>
      </c>
    </row>
    <row r="583" spans="1:6" ht="15.75" customHeight="1">
      <c r="A583" s="5">
        <v>582</v>
      </c>
      <c r="B583" s="6" t="s">
        <v>1668</v>
      </c>
      <c r="C583" s="7" t="s">
        <v>1669</v>
      </c>
      <c r="D583" s="4" t="s">
        <v>1670</v>
      </c>
      <c r="E583" s="7" t="s">
        <v>22</v>
      </c>
      <c r="F583" s="7" t="s">
        <v>23</v>
      </c>
    </row>
    <row r="584" spans="1:6" ht="15.75" customHeight="1">
      <c r="A584" s="5">
        <v>583</v>
      </c>
      <c r="B584" s="6" t="s">
        <v>1671</v>
      </c>
      <c r="C584" s="7" t="s">
        <v>1672</v>
      </c>
      <c r="D584" s="4" t="s">
        <v>1673</v>
      </c>
      <c r="E584" s="7" t="s">
        <v>50</v>
      </c>
      <c r="F584" s="7" t="s">
        <v>23</v>
      </c>
    </row>
    <row r="585" spans="1:6" ht="15.75" customHeight="1">
      <c r="A585" s="5">
        <v>584</v>
      </c>
      <c r="B585" s="6" t="s">
        <v>1674</v>
      </c>
      <c r="C585" s="7" t="s">
        <v>1675</v>
      </c>
      <c r="D585" s="4" t="s">
        <v>1676</v>
      </c>
      <c r="E585" s="7" t="s">
        <v>36</v>
      </c>
      <c r="F585" s="7" t="s">
        <v>23</v>
      </c>
    </row>
    <row r="586" spans="1:6" ht="15.75" customHeight="1">
      <c r="A586" s="5">
        <v>585</v>
      </c>
      <c r="B586" s="6" t="s">
        <v>1677</v>
      </c>
      <c r="C586" s="7" t="s">
        <v>1678</v>
      </c>
      <c r="D586" s="4" t="s">
        <v>1679</v>
      </c>
      <c r="E586" s="7" t="s">
        <v>120</v>
      </c>
      <c r="F586" s="7" t="s">
        <v>23</v>
      </c>
    </row>
    <row r="587" spans="1:6" ht="15.75" customHeight="1">
      <c r="A587" s="5">
        <v>586</v>
      </c>
      <c r="B587" s="6" t="s">
        <v>1680</v>
      </c>
      <c r="C587" s="7" t="s">
        <v>1681</v>
      </c>
      <c r="D587" s="4" t="s">
        <v>1682</v>
      </c>
      <c r="E587" s="7" t="s">
        <v>180</v>
      </c>
      <c r="F587" s="7" t="s">
        <v>23</v>
      </c>
    </row>
    <row r="588" spans="1:6" ht="15.75" customHeight="1">
      <c r="A588" s="5">
        <v>587</v>
      </c>
      <c r="B588" s="6" t="s">
        <v>1683</v>
      </c>
      <c r="C588" s="7" t="s">
        <v>1684</v>
      </c>
      <c r="D588" s="4" t="s">
        <v>1685</v>
      </c>
      <c r="E588" s="7" t="s">
        <v>120</v>
      </c>
      <c r="F588" s="7" t="s">
        <v>23</v>
      </c>
    </row>
    <row r="589" spans="1:6" ht="15.75" customHeight="1">
      <c r="A589" s="5">
        <v>588</v>
      </c>
      <c r="B589" s="6" t="s">
        <v>1686</v>
      </c>
      <c r="C589" s="7" t="s">
        <v>1684</v>
      </c>
      <c r="D589" s="4" t="s">
        <v>1687</v>
      </c>
      <c r="E589" s="7" t="s">
        <v>120</v>
      </c>
      <c r="F589" s="7" t="s">
        <v>23</v>
      </c>
    </row>
    <row r="590" spans="1:6" ht="15.75" customHeight="1">
      <c r="A590" s="5">
        <v>589</v>
      </c>
      <c r="B590" s="6" t="s">
        <v>1688</v>
      </c>
      <c r="C590" s="7" t="s">
        <v>1689</v>
      </c>
      <c r="D590" s="4" t="s">
        <v>1690</v>
      </c>
      <c r="E590" s="7" t="s">
        <v>388</v>
      </c>
      <c r="F590" s="7" t="s">
        <v>23</v>
      </c>
    </row>
    <row r="591" spans="1:6" ht="15.75" customHeight="1">
      <c r="A591" s="5">
        <v>590</v>
      </c>
      <c r="B591" s="6" t="s">
        <v>1691</v>
      </c>
      <c r="C591" s="7" t="s">
        <v>1689</v>
      </c>
      <c r="D591" s="4" t="s">
        <v>1692</v>
      </c>
      <c r="E591" s="7" t="s">
        <v>388</v>
      </c>
      <c r="F591" s="7" t="s">
        <v>23</v>
      </c>
    </row>
    <row r="592" spans="1:6" ht="15.75" customHeight="1">
      <c r="A592" s="5">
        <v>591</v>
      </c>
      <c r="B592" s="6" t="s">
        <v>1693</v>
      </c>
      <c r="C592" s="7" t="s">
        <v>1694</v>
      </c>
      <c r="D592" s="4" t="s">
        <v>1695</v>
      </c>
      <c r="E592" s="7" t="s">
        <v>388</v>
      </c>
      <c r="F592" s="7" t="s">
        <v>23</v>
      </c>
    </row>
    <row r="593" spans="1:6" ht="15.75" customHeight="1">
      <c r="A593" s="5">
        <v>592</v>
      </c>
      <c r="B593" s="6" t="s">
        <v>1696</v>
      </c>
      <c r="C593" s="7" t="s">
        <v>1697</v>
      </c>
      <c r="D593" s="4" t="s">
        <v>1698</v>
      </c>
      <c r="E593" s="7" t="s">
        <v>120</v>
      </c>
      <c r="F593" s="7" t="s">
        <v>23</v>
      </c>
    </row>
    <row r="594" spans="1:6" ht="15.75" customHeight="1">
      <c r="A594" s="5">
        <v>593</v>
      </c>
      <c r="B594" s="6" t="s">
        <v>1699</v>
      </c>
      <c r="C594" s="7" t="s">
        <v>1700</v>
      </c>
      <c r="D594" s="4" t="s">
        <v>1701</v>
      </c>
      <c r="E594" s="7" t="s">
        <v>50</v>
      </c>
      <c r="F594" s="7" t="s">
        <v>23</v>
      </c>
    </row>
    <row r="595" spans="1:6" ht="15.75" customHeight="1">
      <c r="A595" s="5">
        <v>594</v>
      </c>
      <c r="B595" s="6" t="s">
        <v>1702</v>
      </c>
      <c r="C595" s="7" t="s">
        <v>1703</v>
      </c>
      <c r="D595" s="4" t="s">
        <v>1704</v>
      </c>
      <c r="E595" s="7" t="s">
        <v>50</v>
      </c>
      <c r="F595" s="7" t="s">
        <v>23</v>
      </c>
    </row>
    <row r="596" spans="1:6" ht="15.75" customHeight="1">
      <c r="A596" s="5">
        <v>595</v>
      </c>
      <c r="B596" s="6" t="s">
        <v>1705</v>
      </c>
      <c r="C596" s="7" t="s">
        <v>1706</v>
      </c>
      <c r="D596" s="4" t="s">
        <v>1707</v>
      </c>
      <c r="E596" s="7" t="s">
        <v>50</v>
      </c>
      <c r="F596" s="7" t="s">
        <v>23</v>
      </c>
    </row>
    <row r="597" spans="1:6" ht="15.75" customHeight="1">
      <c r="A597" s="5">
        <v>596</v>
      </c>
      <c r="B597" s="6" t="s">
        <v>1708</v>
      </c>
      <c r="C597" s="7" t="s">
        <v>1709</v>
      </c>
      <c r="D597" s="4" t="s">
        <v>1710</v>
      </c>
      <c r="E597" s="7" t="s">
        <v>50</v>
      </c>
      <c r="F597" s="7" t="s">
        <v>23</v>
      </c>
    </row>
    <row r="598" spans="1:6" ht="15.75" customHeight="1">
      <c r="A598" s="5">
        <v>597</v>
      </c>
      <c r="B598" s="6" t="s">
        <v>1711</v>
      </c>
      <c r="C598" s="7" t="s">
        <v>1712</v>
      </c>
      <c r="D598" s="4" t="s">
        <v>1713</v>
      </c>
      <c r="E598" s="7" t="s">
        <v>50</v>
      </c>
      <c r="F598" s="7" t="s">
        <v>23</v>
      </c>
    </row>
    <row r="599" spans="1:6" ht="15.75" customHeight="1">
      <c r="A599" s="5">
        <v>598</v>
      </c>
      <c r="B599" s="6" t="s">
        <v>1714</v>
      </c>
      <c r="C599" s="7" t="s">
        <v>1715</v>
      </c>
      <c r="D599" s="4" t="s">
        <v>1716</v>
      </c>
      <c r="E599" s="7" t="s">
        <v>120</v>
      </c>
      <c r="F599" s="7" t="s">
        <v>23</v>
      </c>
    </row>
    <row r="600" spans="1:6" ht="15.75" customHeight="1">
      <c r="A600" s="5">
        <v>599</v>
      </c>
      <c r="B600" s="6" t="s">
        <v>1717</v>
      </c>
      <c r="C600" s="7" t="s">
        <v>1718</v>
      </c>
      <c r="D600" s="4" t="s">
        <v>1719</v>
      </c>
      <c r="E600" s="7" t="s">
        <v>50</v>
      </c>
      <c r="F600" s="7" t="s">
        <v>23</v>
      </c>
    </row>
    <row r="601" spans="1:6" ht="15.75" customHeight="1">
      <c r="A601" s="5">
        <v>600</v>
      </c>
      <c r="B601" s="6" t="s">
        <v>1720</v>
      </c>
      <c r="C601" s="7" t="s">
        <v>1721</v>
      </c>
      <c r="D601" s="4" t="s">
        <v>1722</v>
      </c>
      <c r="E601" s="7" t="s">
        <v>180</v>
      </c>
      <c r="F601" s="7" t="s">
        <v>23</v>
      </c>
    </row>
    <row r="602" spans="1:6" ht="15.75" customHeight="1">
      <c r="A602" s="5">
        <v>601</v>
      </c>
      <c r="B602" s="6" t="s">
        <v>1723</v>
      </c>
      <c r="C602" s="7" t="s">
        <v>1724</v>
      </c>
      <c r="D602" s="4" t="s">
        <v>1725</v>
      </c>
      <c r="E602" s="7" t="s">
        <v>50</v>
      </c>
      <c r="F602" s="7" t="s">
        <v>23</v>
      </c>
    </row>
    <row r="603" spans="1:6" ht="15.75" customHeight="1">
      <c r="A603" s="5">
        <v>602</v>
      </c>
      <c r="B603" s="6" t="s">
        <v>1726</v>
      </c>
      <c r="C603" s="7" t="s">
        <v>1727</v>
      </c>
      <c r="D603" s="4" t="s">
        <v>1728</v>
      </c>
      <c r="E603" s="7" t="s">
        <v>180</v>
      </c>
      <c r="F603" s="7" t="s">
        <v>23</v>
      </c>
    </row>
    <row r="604" spans="1:6" ht="15.75" customHeight="1">
      <c r="A604" s="5">
        <v>603</v>
      </c>
      <c r="B604" s="6" t="s">
        <v>1729</v>
      </c>
      <c r="C604" s="7" t="s">
        <v>1730</v>
      </c>
      <c r="D604" s="4" t="s">
        <v>1731</v>
      </c>
      <c r="E604" s="7" t="s">
        <v>40</v>
      </c>
      <c r="F604" s="7" t="s">
        <v>23</v>
      </c>
    </row>
    <row r="605" spans="1:6" ht="15.75" customHeight="1">
      <c r="A605" s="5">
        <v>604</v>
      </c>
      <c r="B605" s="6" t="s">
        <v>1732</v>
      </c>
      <c r="C605" s="7" t="s">
        <v>1733</v>
      </c>
      <c r="D605" s="4" t="s">
        <v>1734</v>
      </c>
      <c r="E605" s="7" t="s">
        <v>501</v>
      </c>
      <c r="F605" s="7" t="s">
        <v>23</v>
      </c>
    </row>
    <row r="606" spans="1:6" ht="15.75" customHeight="1">
      <c r="A606" s="5">
        <v>605</v>
      </c>
      <c r="B606" s="6" t="s">
        <v>1735</v>
      </c>
      <c r="C606" s="7" t="s">
        <v>1736</v>
      </c>
      <c r="D606" s="4" t="s">
        <v>1737</v>
      </c>
      <c r="E606" s="7" t="s">
        <v>50</v>
      </c>
      <c r="F606" s="7" t="s">
        <v>23</v>
      </c>
    </row>
    <row r="607" spans="1:6" ht="15.75" customHeight="1">
      <c r="A607" s="5">
        <v>606</v>
      </c>
      <c r="B607" s="6" t="s">
        <v>1738</v>
      </c>
      <c r="C607" s="7" t="s">
        <v>1739</v>
      </c>
      <c r="D607" s="4" t="s">
        <v>1740</v>
      </c>
      <c r="E607" s="7" t="s">
        <v>36</v>
      </c>
      <c r="F607" s="7" t="s">
        <v>23</v>
      </c>
    </row>
    <row r="608" spans="1:6" ht="15.75" customHeight="1">
      <c r="A608" s="5">
        <v>607</v>
      </c>
      <c r="B608" s="6" t="s">
        <v>1741</v>
      </c>
      <c r="C608" s="7" t="s">
        <v>1742</v>
      </c>
      <c r="D608" s="4" t="s">
        <v>1743</v>
      </c>
      <c r="E608" s="7" t="s">
        <v>120</v>
      </c>
      <c r="F608" s="7" t="s">
        <v>23</v>
      </c>
    </row>
    <row r="609" spans="1:6" ht="15.75" customHeight="1">
      <c r="A609" s="5">
        <v>608</v>
      </c>
      <c r="B609" s="6" t="s">
        <v>1744</v>
      </c>
      <c r="C609" s="7" t="s">
        <v>1745</v>
      </c>
      <c r="D609" s="4" t="s">
        <v>1746</v>
      </c>
      <c r="E609" s="7" t="s">
        <v>180</v>
      </c>
      <c r="F609" s="7" t="s">
        <v>23</v>
      </c>
    </row>
    <row r="610" spans="1:6" ht="15.75" customHeight="1">
      <c r="A610" s="5">
        <v>609</v>
      </c>
      <c r="B610" s="6" t="s">
        <v>1747</v>
      </c>
      <c r="C610" s="7" t="s">
        <v>1745</v>
      </c>
      <c r="D610" s="4" t="s">
        <v>1748</v>
      </c>
      <c r="E610" s="7" t="s">
        <v>180</v>
      </c>
      <c r="F610" s="7" t="s">
        <v>23</v>
      </c>
    </row>
    <row r="611" spans="1:6" ht="15.75" customHeight="1">
      <c r="A611" s="5">
        <v>610</v>
      </c>
      <c r="B611" s="6" t="s">
        <v>1749</v>
      </c>
      <c r="C611" s="7" t="s">
        <v>1745</v>
      </c>
      <c r="D611" s="4" t="s">
        <v>1750</v>
      </c>
      <c r="E611" s="7" t="s">
        <v>180</v>
      </c>
      <c r="F611" s="7" t="s">
        <v>23</v>
      </c>
    </row>
    <row r="612" spans="1:6" ht="15.75" customHeight="1">
      <c r="A612" s="5">
        <v>611</v>
      </c>
      <c r="B612" s="6" t="s">
        <v>1751</v>
      </c>
      <c r="C612" s="7" t="s">
        <v>1752</v>
      </c>
      <c r="D612" s="4" t="s">
        <v>1753</v>
      </c>
      <c r="E612" s="7" t="s">
        <v>180</v>
      </c>
      <c r="F612" s="7" t="s">
        <v>23</v>
      </c>
    </row>
    <row r="613" spans="1:6" ht="15.75" customHeight="1">
      <c r="A613" s="5">
        <v>612</v>
      </c>
      <c r="B613" s="6" t="s">
        <v>1754</v>
      </c>
      <c r="C613" s="7" t="s">
        <v>1755</v>
      </c>
      <c r="D613" s="4" t="s">
        <v>1756</v>
      </c>
      <c r="E613" s="7" t="s">
        <v>40</v>
      </c>
      <c r="F613" s="7" t="s">
        <v>23</v>
      </c>
    </row>
    <row r="614" spans="1:6" ht="15.75" customHeight="1">
      <c r="A614" s="5">
        <v>613</v>
      </c>
      <c r="B614" s="6" t="s">
        <v>1757</v>
      </c>
      <c r="C614" s="7" t="s">
        <v>1758</v>
      </c>
      <c r="D614" s="4" t="s">
        <v>1759</v>
      </c>
      <c r="E614" s="7" t="s">
        <v>40</v>
      </c>
      <c r="F614" s="7" t="s">
        <v>23</v>
      </c>
    </row>
    <row r="615" spans="1:6" ht="15.75" customHeight="1">
      <c r="A615" s="5">
        <v>614</v>
      </c>
      <c r="B615" s="6" t="s">
        <v>1760</v>
      </c>
      <c r="C615" s="7" t="s">
        <v>1761</v>
      </c>
      <c r="D615" s="4" t="s">
        <v>1762</v>
      </c>
      <c r="E615" s="7" t="s">
        <v>180</v>
      </c>
      <c r="F615" s="7" t="s">
        <v>23</v>
      </c>
    </row>
    <row r="616" spans="1:6" ht="15.75" customHeight="1">
      <c r="A616" s="5">
        <v>615</v>
      </c>
      <c r="B616" s="6" t="s">
        <v>1763</v>
      </c>
      <c r="C616" s="7" t="s">
        <v>1764</v>
      </c>
      <c r="D616" s="4" t="s">
        <v>1765</v>
      </c>
      <c r="E616" s="7" t="s">
        <v>388</v>
      </c>
      <c r="F616" s="7" t="s">
        <v>23</v>
      </c>
    </row>
    <row r="617" spans="1:6" ht="15.75" customHeight="1">
      <c r="A617" s="5">
        <v>616</v>
      </c>
      <c r="B617" s="6" t="s">
        <v>1766</v>
      </c>
      <c r="C617" s="7" t="s">
        <v>1767</v>
      </c>
      <c r="D617" s="4" t="s">
        <v>1768</v>
      </c>
      <c r="E617" s="7" t="s">
        <v>1769</v>
      </c>
      <c r="F617" s="7" t="s">
        <v>23</v>
      </c>
    </row>
    <row r="618" spans="1:6" ht="15.75" customHeight="1">
      <c r="A618" s="5">
        <v>617</v>
      </c>
      <c r="B618" s="6" t="s">
        <v>1770</v>
      </c>
      <c r="C618" s="7" t="s">
        <v>1771</v>
      </c>
      <c r="D618" s="4" t="s">
        <v>1772</v>
      </c>
      <c r="E618" s="7" t="s">
        <v>50</v>
      </c>
      <c r="F618" s="7" t="s">
        <v>23</v>
      </c>
    </row>
    <row r="619" spans="1:6" ht="15.75" customHeight="1">
      <c r="A619" s="5">
        <v>618</v>
      </c>
      <c r="B619" s="6" t="s">
        <v>1773</v>
      </c>
      <c r="C619" s="7" t="s">
        <v>1774</v>
      </c>
      <c r="D619" s="4" t="s">
        <v>1775</v>
      </c>
      <c r="E619" s="7" t="s">
        <v>50</v>
      </c>
      <c r="F619" s="7" t="s">
        <v>23</v>
      </c>
    </row>
    <row r="620" spans="1:6" ht="15.75" customHeight="1">
      <c r="A620" s="5">
        <v>619</v>
      </c>
      <c r="B620" s="6" t="s">
        <v>1776</v>
      </c>
      <c r="C620" s="7" t="s">
        <v>1777</v>
      </c>
      <c r="D620" s="4" t="s">
        <v>1778</v>
      </c>
      <c r="E620" s="7" t="s">
        <v>120</v>
      </c>
      <c r="F620" s="7" t="s">
        <v>23</v>
      </c>
    </row>
    <row r="621" spans="1:6" ht="15.75" customHeight="1">
      <c r="A621" s="5">
        <v>620</v>
      </c>
      <c r="B621" s="6" t="s">
        <v>1779</v>
      </c>
      <c r="C621" s="7" t="s">
        <v>1780</v>
      </c>
      <c r="D621" s="4" t="s">
        <v>1781</v>
      </c>
      <c r="E621" s="7" t="s">
        <v>1769</v>
      </c>
      <c r="F621" s="7" t="s">
        <v>23</v>
      </c>
    </row>
    <row r="622" spans="1:6" ht="15.75" customHeight="1">
      <c r="A622" s="5">
        <v>621</v>
      </c>
      <c r="B622" s="6" t="s">
        <v>1782</v>
      </c>
      <c r="C622" s="7" t="s">
        <v>1783</v>
      </c>
      <c r="D622" s="4" t="s">
        <v>1784</v>
      </c>
      <c r="E622" s="7" t="s">
        <v>388</v>
      </c>
      <c r="F622" s="7" t="s">
        <v>23</v>
      </c>
    </row>
    <row r="623" spans="1:6" ht="15.75" customHeight="1">
      <c r="A623" s="5">
        <v>622</v>
      </c>
      <c r="B623" s="6" t="s">
        <v>1785</v>
      </c>
      <c r="C623" s="7" t="s">
        <v>1786</v>
      </c>
      <c r="D623" s="4" t="s">
        <v>1787</v>
      </c>
      <c r="E623" s="7" t="s">
        <v>180</v>
      </c>
      <c r="F623" s="7" t="s">
        <v>23</v>
      </c>
    </row>
    <row r="624" spans="1:6" ht="15.75" customHeight="1">
      <c r="A624" s="5">
        <v>623</v>
      </c>
      <c r="B624" s="6" t="s">
        <v>1788</v>
      </c>
      <c r="C624" s="7" t="s">
        <v>1789</v>
      </c>
      <c r="D624" s="4" t="s">
        <v>1790</v>
      </c>
      <c r="E624" s="7" t="s">
        <v>180</v>
      </c>
      <c r="F624" s="7" t="s">
        <v>23</v>
      </c>
    </row>
    <row r="625" spans="1:6" ht="15.75" customHeight="1">
      <c r="A625" s="5">
        <v>624</v>
      </c>
      <c r="B625" s="6" t="s">
        <v>1791</v>
      </c>
      <c r="C625" s="7" t="s">
        <v>1792</v>
      </c>
      <c r="D625" s="4" t="s">
        <v>1793</v>
      </c>
      <c r="E625" s="7" t="s">
        <v>180</v>
      </c>
      <c r="F625" s="7" t="s">
        <v>23</v>
      </c>
    </row>
    <row r="626" spans="1:6" ht="15.75" customHeight="1">
      <c r="A626" s="5">
        <v>625</v>
      </c>
      <c r="B626" s="6" t="s">
        <v>1794</v>
      </c>
      <c r="C626" s="7" t="s">
        <v>1795</v>
      </c>
      <c r="D626" s="4" t="s">
        <v>1796</v>
      </c>
      <c r="E626" s="7" t="s">
        <v>180</v>
      </c>
      <c r="F626" s="7" t="s">
        <v>23</v>
      </c>
    </row>
    <row r="627" spans="1:6" ht="15.75" customHeight="1">
      <c r="A627" s="5">
        <v>626</v>
      </c>
      <c r="B627" s="6" t="s">
        <v>1797</v>
      </c>
      <c r="C627" s="7" t="s">
        <v>1798</v>
      </c>
      <c r="D627" s="4" t="s">
        <v>1799</v>
      </c>
      <c r="E627" s="7" t="s">
        <v>180</v>
      </c>
      <c r="F627" s="7" t="s">
        <v>23</v>
      </c>
    </row>
    <row r="628" spans="1:6" ht="15.75" customHeight="1">
      <c r="A628" s="5">
        <v>627</v>
      </c>
      <c r="B628" s="6" t="s">
        <v>1800</v>
      </c>
      <c r="C628" s="7" t="s">
        <v>1801</v>
      </c>
      <c r="D628" s="4" t="s">
        <v>1802</v>
      </c>
      <c r="E628" s="7" t="s">
        <v>36</v>
      </c>
      <c r="F628" s="7" t="s">
        <v>23</v>
      </c>
    </row>
    <row r="629" spans="1:6" ht="15.75" customHeight="1">
      <c r="A629" s="5">
        <v>628</v>
      </c>
      <c r="B629" s="6" t="s">
        <v>1803</v>
      </c>
      <c r="C629" s="7" t="s">
        <v>1804</v>
      </c>
      <c r="D629" s="4" t="s">
        <v>1805</v>
      </c>
      <c r="E629" s="7" t="s">
        <v>36</v>
      </c>
      <c r="F629" s="7" t="s">
        <v>23</v>
      </c>
    </row>
    <row r="630" spans="1:6" ht="15.75" customHeight="1">
      <c r="A630" s="5">
        <v>629</v>
      </c>
      <c r="B630" s="6" t="s">
        <v>1806</v>
      </c>
      <c r="C630" s="7" t="s">
        <v>1807</v>
      </c>
      <c r="D630" s="4" t="s">
        <v>1808</v>
      </c>
      <c r="E630" s="7" t="s">
        <v>388</v>
      </c>
      <c r="F630" s="7" t="s">
        <v>23</v>
      </c>
    </row>
    <row r="631" spans="1:6" ht="15.75" customHeight="1">
      <c r="A631" s="5">
        <v>630</v>
      </c>
      <c r="B631" s="6" t="s">
        <v>1809</v>
      </c>
      <c r="C631" s="7" t="s">
        <v>1810</v>
      </c>
      <c r="D631" s="4" t="s">
        <v>1811</v>
      </c>
      <c r="E631" s="7" t="s">
        <v>22</v>
      </c>
      <c r="F631" s="7" t="s">
        <v>23</v>
      </c>
    </row>
    <row r="632" spans="1:6" ht="15.75" customHeight="1">
      <c r="A632" s="5">
        <v>631</v>
      </c>
      <c r="B632" s="6" t="s">
        <v>1812</v>
      </c>
      <c r="C632" s="7" t="s">
        <v>1813</v>
      </c>
      <c r="D632" s="4" t="s">
        <v>1814</v>
      </c>
      <c r="E632" s="7" t="s">
        <v>36</v>
      </c>
      <c r="F632" s="7" t="s">
        <v>23</v>
      </c>
    </row>
    <row r="633" spans="1:6" ht="15.75" customHeight="1">
      <c r="A633" s="5">
        <v>632</v>
      </c>
      <c r="B633" s="6" t="s">
        <v>1815</v>
      </c>
      <c r="C633" s="7" t="s">
        <v>1816</v>
      </c>
      <c r="D633" s="4" t="s">
        <v>1817</v>
      </c>
      <c r="E633" s="7" t="s">
        <v>36</v>
      </c>
      <c r="F633" s="7" t="s">
        <v>23</v>
      </c>
    </row>
    <row r="634" spans="1:6" ht="15.75" customHeight="1">
      <c r="A634" s="5">
        <v>633</v>
      </c>
      <c r="B634" s="6" t="s">
        <v>1818</v>
      </c>
      <c r="C634" s="7" t="s">
        <v>1819</v>
      </c>
      <c r="D634" s="4" t="s">
        <v>1820</v>
      </c>
      <c r="E634" s="7" t="s">
        <v>36</v>
      </c>
      <c r="F634" s="7" t="s">
        <v>23</v>
      </c>
    </row>
    <row r="635" spans="1:6" ht="15.75" customHeight="1">
      <c r="A635" s="5">
        <v>634</v>
      </c>
      <c r="B635" s="6" t="s">
        <v>1821</v>
      </c>
      <c r="C635" s="7" t="s">
        <v>1822</v>
      </c>
      <c r="D635" s="4" t="s">
        <v>1823</v>
      </c>
      <c r="E635" s="7" t="s">
        <v>50</v>
      </c>
      <c r="F635" s="7" t="s">
        <v>23</v>
      </c>
    </row>
    <row r="636" spans="1:6" ht="15.75" customHeight="1">
      <c r="A636" s="5">
        <v>635</v>
      </c>
      <c r="B636" s="6" t="s">
        <v>1824</v>
      </c>
      <c r="C636" s="7" t="s">
        <v>1825</v>
      </c>
      <c r="D636" s="4" t="s">
        <v>1826</v>
      </c>
      <c r="E636" s="7" t="s">
        <v>50</v>
      </c>
      <c r="F636" s="7" t="s">
        <v>23</v>
      </c>
    </row>
    <row r="637" spans="1:6" ht="15.75" customHeight="1">
      <c r="A637" s="5">
        <v>636</v>
      </c>
      <c r="B637" s="6" t="s">
        <v>1827</v>
      </c>
      <c r="C637" s="7" t="s">
        <v>1828</v>
      </c>
      <c r="D637" s="4" t="s">
        <v>1829</v>
      </c>
      <c r="E637" s="7" t="s">
        <v>384</v>
      </c>
      <c r="F637" s="7" t="s">
        <v>23</v>
      </c>
    </row>
    <row r="638" spans="1:6" ht="15.75" customHeight="1">
      <c r="A638" s="5">
        <v>637</v>
      </c>
      <c r="B638" s="6" t="s">
        <v>1830</v>
      </c>
      <c r="C638" s="7" t="s">
        <v>1831</v>
      </c>
      <c r="D638" s="4" t="s">
        <v>1832</v>
      </c>
      <c r="E638" s="7" t="s">
        <v>40</v>
      </c>
      <c r="F638" s="7" t="s">
        <v>23</v>
      </c>
    </row>
    <row r="639" spans="1:6" ht="15.75" customHeight="1">
      <c r="A639" s="5">
        <v>638</v>
      </c>
      <c r="B639" s="6" t="s">
        <v>1833</v>
      </c>
      <c r="C639" s="7" t="s">
        <v>1834</v>
      </c>
      <c r="D639" s="4" t="s">
        <v>1835</v>
      </c>
      <c r="E639" s="7" t="s">
        <v>569</v>
      </c>
      <c r="F639" s="7" t="s">
        <v>23</v>
      </c>
    </row>
    <row r="640" spans="1:6" ht="15.75" customHeight="1">
      <c r="A640" s="5">
        <v>639</v>
      </c>
      <c r="B640" s="6" t="s">
        <v>1836</v>
      </c>
      <c r="C640" s="7" t="s">
        <v>1837</v>
      </c>
      <c r="D640" s="4" t="s">
        <v>1838</v>
      </c>
      <c r="E640" s="7" t="s">
        <v>22</v>
      </c>
      <c r="F640" s="7" t="s">
        <v>23</v>
      </c>
    </row>
    <row r="641" spans="1:6" ht="15.75" customHeight="1">
      <c r="A641" s="5">
        <v>640</v>
      </c>
      <c r="B641" s="6" t="s">
        <v>1839</v>
      </c>
      <c r="C641" s="7" t="s">
        <v>1840</v>
      </c>
      <c r="D641" s="4" t="s">
        <v>1841</v>
      </c>
      <c r="E641" s="7" t="s">
        <v>22</v>
      </c>
      <c r="F641" s="7" t="s">
        <v>23</v>
      </c>
    </row>
    <row r="642" spans="1:6" ht="15.75" customHeight="1">
      <c r="A642" s="5">
        <v>641</v>
      </c>
      <c r="B642" s="6" t="s">
        <v>1842</v>
      </c>
      <c r="C642" s="7" t="s">
        <v>1843</v>
      </c>
      <c r="D642" s="4" t="s">
        <v>1844</v>
      </c>
      <c r="E642" s="7" t="s">
        <v>22</v>
      </c>
      <c r="F642" s="7" t="s">
        <v>23</v>
      </c>
    </row>
    <row r="643" spans="1:6" ht="15.75" customHeight="1">
      <c r="A643" s="5">
        <v>642</v>
      </c>
      <c r="B643" s="6" t="s">
        <v>1845</v>
      </c>
      <c r="C643" s="7" t="s">
        <v>1846</v>
      </c>
      <c r="D643" s="4" t="s">
        <v>1847</v>
      </c>
      <c r="E643" s="7" t="s">
        <v>22</v>
      </c>
      <c r="F643" s="7" t="s">
        <v>23</v>
      </c>
    </row>
    <row r="644" spans="1:6" ht="15.75" customHeight="1">
      <c r="A644" s="5">
        <v>643</v>
      </c>
      <c r="B644" s="6" t="s">
        <v>1848</v>
      </c>
      <c r="C644" s="7" t="s">
        <v>1849</v>
      </c>
      <c r="D644" s="4" t="s">
        <v>1850</v>
      </c>
      <c r="E644" s="7" t="s">
        <v>22</v>
      </c>
      <c r="F644" s="7" t="s">
        <v>23</v>
      </c>
    </row>
    <row r="645" spans="1:6" ht="15.75" customHeight="1">
      <c r="A645" s="5">
        <v>644</v>
      </c>
      <c r="B645" s="6" t="s">
        <v>1851</v>
      </c>
      <c r="C645" s="7" t="s">
        <v>1852</v>
      </c>
      <c r="D645" s="4" t="s">
        <v>1853</v>
      </c>
      <c r="E645" s="7" t="s">
        <v>36</v>
      </c>
      <c r="F645" s="7" t="s">
        <v>23</v>
      </c>
    </row>
    <row r="646" spans="1:6" ht="15.75" customHeight="1">
      <c r="A646" s="5">
        <v>645</v>
      </c>
      <c r="B646" s="6" t="s">
        <v>1854</v>
      </c>
      <c r="C646" s="7" t="s">
        <v>1855</v>
      </c>
      <c r="D646" s="4" t="s">
        <v>1856</v>
      </c>
      <c r="E646" s="7" t="s">
        <v>569</v>
      </c>
      <c r="F646" s="7" t="s">
        <v>23</v>
      </c>
    </row>
    <row r="647" spans="1:6" ht="15.75" customHeight="1">
      <c r="A647" s="5">
        <v>646</v>
      </c>
      <c r="B647" s="6" t="s">
        <v>1857</v>
      </c>
      <c r="C647" s="7" t="s">
        <v>1858</v>
      </c>
      <c r="D647" s="4" t="s">
        <v>1859</v>
      </c>
      <c r="E647" s="7" t="s">
        <v>50</v>
      </c>
      <c r="F647" s="7" t="s">
        <v>23</v>
      </c>
    </row>
    <row r="648" spans="1:6" ht="15.75" customHeight="1">
      <c r="A648" s="5">
        <v>647</v>
      </c>
      <c r="B648" s="6" t="s">
        <v>1860</v>
      </c>
      <c r="C648" s="7" t="s">
        <v>1861</v>
      </c>
      <c r="D648" s="4" t="s">
        <v>1862</v>
      </c>
      <c r="E648" s="7" t="s">
        <v>180</v>
      </c>
      <c r="F648" s="7" t="s">
        <v>23</v>
      </c>
    </row>
    <row r="649" spans="1:6" ht="15.75" customHeight="1">
      <c r="A649" s="5">
        <v>648</v>
      </c>
      <c r="B649" s="6" t="s">
        <v>1863</v>
      </c>
      <c r="C649" s="7" t="s">
        <v>1864</v>
      </c>
      <c r="D649" s="4" t="s">
        <v>1865</v>
      </c>
      <c r="E649" s="7" t="s">
        <v>22</v>
      </c>
      <c r="F649" s="7" t="s">
        <v>23</v>
      </c>
    </row>
    <row r="650" spans="1:6" ht="15.75" customHeight="1">
      <c r="A650" s="5">
        <v>649</v>
      </c>
      <c r="B650" s="6" t="s">
        <v>1866</v>
      </c>
      <c r="C650" s="7" t="s">
        <v>1867</v>
      </c>
      <c r="D650" s="4" t="s">
        <v>1868</v>
      </c>
      <c r="E650" s="7" t="s">
        <v>384</v>
      </c>
      <c r="F650" s="7" t="s">
        <v>23</v>
      </c>
    </row>
    <row r="651" spans="1:6" ht="15.75" customHeight="1">
      <c r="A651" s="5">
        <v>650</v>
      </c>
      <c r="B651" s="6" t="s">
        <v>1869</v>
      </c>
      <c r="C651" s="7" t="s">
        <v>1870</v>
      </c>
      <c r="D651" s="4" t="s">
        <v>1871</v>
      </c>
      <c r="E651" s="7" t="s">
        <v>40</v>
      </c>
      <c r="F651" s="7" t="s">
        <v>23</v>
      </c>
    </row>
    <row r="652" spans="1:6" ht="15.75" customHeight="1">
      <c r="A652" s="5">
        <v>651</v>
      </c>
      <c r="B652" s="6" t="s">
        <v>1872</v>
      </c>
      <c r="C652" s="7" t="s">
        <v>1873</v>
      </c>
      <c r="D652" s="4" t="s">
        <v>1874</v>
      </c>
      <c r="E652" s="7" t="s">
        <v>180</v>
      </c>
      <c r="F652" s="7" t="s">
        <v>23</v>
      </c>
    </row>
    <row r="653" spans="1:6" ht="15.75" customHeight="1">
      <c r="A653" s="5">
        <v>652</v>
      </c>
      <c r="B653" s="6" t="s">
        <v>1875</v>
      </c>
      <c r="C653" s="7" t="s">
        <v>1876</v>
      </c>
      <c r="D653" s="4" t="s">
        <v>1877</v>
      </c>
      <c r="E653" s="7" t="s">
        <v>22</v>
      </c>
      <c r="F653" s="7" t="s">
        <v>23</v>
      </c>
    </row>
    <row r="654" spans="1:6" ht="15.75" customHeight="1">
      <c r="A654" s="5">
        <v>653</v>
      </c>
      <c r="B654" s="6" t="s">
        <v>1878</v>
      </c>
      <c r="C654" s="7" t="s">
        <v>1879</v>
      </c>
      <c r="D654" s="4" t="s">
        <v>1880</v>
      </c>
      <c r="E654" s="7" t="s">
        <v>40</v>
      </c>
      <c r="F654" s="7" t="s">
        <v>23</v>
      </c>
    </row>
    <row r="655" spans="1:6" ht="15.75" customHeight="1">
      <c r="A655" s="5">
        <v>654</v>
      </c>
      <c r="B655" s="6" t="s">
        <v>1881</v>
      </c>
      <c r="C655" s="7" t="s">
        <v>1882</v>
      </c>
      <c r="D655" s="4" t="s">
        <v>1883</v>
      </c>
      <c r="E655" s="7" t="s">
        <v>50</v>
      </c>
      <c r="F655" s="7" t="s">
        <v>23</v>
      </c>
    </row>
    <row r="656" spans="1:6" ht="15.75" customHeight="1">
      <c r="A656" s="5">
        <v>655</v>
      </c>
      <c r="B656" s="6" t="s">
        <v>1884</v>
      </c>
      <c r="C656" s="7" t="s">
        <v>1885</v>
      </c>
      <c r="D656" s="4" t="s">
        <v>1886</v>
      </c>
      <c r="E656" s="7" t="s">
        <v>569</v>
      </c>
      <c r="F656" s="7" t="s">
        <v>23</v>
      </c>
    </row>
    <row r="657" spans="1:6" ht="15.75" customHeight="1">
      <c r="A657" s="5">
        <v>656</v>
      </c>
      <c r="B657" s="6" t="s">
        <v>1887</v>
      </c>
      <c r="C657" s="7" t="s">
        <v>1888</v>
      </c>
      <c r="D657" s="4" t="s">
        <v>1889</v>
      </c>
      <c r="E657" s="7" t="s">
        <v>36</v>
      </c>
      <c r="F657" s="7" t="s">
        <v>23</v>
      </c>
    </row>
    <row r="658" spans="1:6" ht="15.75" customHeight="1">
      <c r="A658" s="5">
        <v>657</v>
      </c>
      <c r="B658" s="6" t="s">
        <v>1890</v>
      </c>
      <c r="C658" s="7" t="s">
        <v>1888</v>
      </c>
      <c r="D658" s="4" t="s">
        <v>1891</v>
      </c>
      <c r="E658" s="7" t="s">
        <v>36</v>
      </c>
      <c r="F658" s="7" t="s">
        <v>23</v>
      </c>
    </row>
    <row r="659" spans="1:6" ht="15.75" customHeight="1">
      <c r="A659" s="5">
        <v>658</v>
      </c>
      <c r="B659" s="6" t="s">
        <v>1892</v>
      </c>
      <c r="C659" s="7" t="s">
        <v>1893</v>
      </c>
      <c r="D659" s="4" t="s">
        <v>1894</v>
      </c>
      <c r="E659" s="7" t="s">
        <v>180</v>
      </c>
      <c r="F659" s="7" t="s">
        <v>23</v>
      </c>
    </row>
    <row r="660" spans="1:6" ht="15.75" customHeight="1">
      <c r="A660" s="5">
        <v>659</v>
      </c>
      <c r="B660" s="6" t="s">
        <v>1895</v>
      </c>
      <c r="C660" s="7" t="s">
        <v>1896</v>
      </c>
      <c r="D660" s="4" t="s">
        <v>1897</v>
      </c>
      <c r="E660" s="7" t="s">
        <v>50</v>
      </c>
      <c r="F660" s="7" t="s">
        <v>23</v>
      </c>
    </row>
    <row r="661" spans="1:6" ht="15.75" customHeight="1">
      <c r="A661" s="5">
        <v>660</v>
      </c>
      <c r="B661" s="6" t="s">
        <v>1898</v>
      </c>
      <c r="C661" s="7" t="s">
        <v>1899</v>
      </c>
      <c r="D661" s="4" t="s">
        <v>1900</v>
      </c>
      <c r="E661" s="7" t="s">
        <v>36</v>
      </c>
      <c r="F661" s="7" t="s">
        <v>23</v>
      </c>
    </row>
    <row r="662" spans="1:6" ht="15.75" customHeight="1">
      <c r="A662" s="5">
        <v>661</v>
      </c>
      <c r="B662" s="6" t="s">
        <v>1901</v>
      </c>
      <c r="C662" s="7" t="s">
        <v>1902</v>
      </c>
      <c r="D662" s="4" t="s">
        <v>1903</v>
      </c>
      <c r="E662" s="7" t="s">
        <v>569</v>
      </c>
      <c r="F662" s="7" t="s">
        <v>23</v>
      </c>
    </row>
    <row r="663" spans="1:6" ht="15.75" customHeight="1">
      <c r="A663" s="5">
        <v>662</v>
      </c>
      <c r="B663" s="6" t="s">
        <v>1904</v>
      </c>
      <c r="C663" s="7" t="s">
        <v>1905</v>
      </c>
      <c r="D663" s="4" t="s">
        <v>1906</v>
      </c>
      <c r="E663" s="7" t="s">
        <v>569</v>
      </c>
      <c r="F663" s="7" t="s">
        <v>23</v>
      </c>
    </row>
    <row r="664" spans="1:6" ht="15.75" customHeight="1">
      <c r="A664" s="5">
        <v>663</v>
      </c>
      <c r="B664" s="6" t="s">
        <v>1907</v>
      </c>
      <c r="C664" s="7" t="s">
        <v>1908</v>
      </c>
      <c r="D664" s="4" t="s">
        <v>1909</v>
      </c>
      <c r="E664" s="7" t="s">
        <v>384</v>
      </c>
      <c r="F664" s="7" t="s">
        <v>23</v>
      </c>
    </row>
    <row r="665" spans="1:6" ht="15.75" customHeight="1">
      <c r="A665" s="5">
        <v>664</v>
      </c>
      <c r="B665" s="6" t="s">
        <v>1910</v>
      </c>
      <c r="C665" s="7" t="s">
        <v>1911</v>
      </c>
      <c r="D665" s="4" t="s">
        <v>1912</v>
      </c>
      <c r="E665" s="7" t="s">
        <v>95</v>
      </c>
      <c r="F665" s="7" t="s">
        <v>23</v>
      </c>
    </row>
    <row r="666" spans="1:6" ht="15.75" customHeight="1">
      <c r="A666" s="5">
        <v>665</v>
      </c>
      <c r="B666" s="6" t="s">
        <v>1913</v>
      </c>
      <c r="C666" s="7" t="s">
        <v>1914</v>
      </c>
      <c r="D666" s="4" t="s">
        <v>1915</v>
      </c>
      <c r="E666" s="7" t="s">
        <v>569</v>
      </c>
      <c r="F666" s="7" t="s">
        <v>23</v>
      </c>
    </row>
    <row r="667" spans="1:6" ht="15.75" customHeight="1">
      <c r="A667" s="5">
        <v>666</v>
      </c>
      <c r="B667" s="6" t="s">
        <v>1916</v>
      </c>
      <c r="C667" s="7" t="s">
        <v>1917</v>
      </c>
      <c r="D667" s="4" t="s">
        <v>1918</v>
      </c>
      <c r="E667" s="7" t="s">
        <v>569</v>
      </c>
      <c r="F667" s="7" t="s">
        <v>23</v>
      </c>
    </row>
    <row r="668" spans="1:6" ht="15.75" customHeight="1">
      <c r="A668" s="5">
        <v>667</v>
      </c>
      <c r="B668" s="6" t="s">
        <v>1919</v>
      </c>
      <c r="C668" s="7" t="s">
        <v>1920</v>
      </c>
      <c r="D668" s="4" t="s">
        <v>1921</v>
      </c>
      <c r="E668" s="7" t="s">
        <v>569</v>
      </c>
      <c r="F668" s="7" t="s">
        <v>23</v>
      </c>
    </row>
    <row r="669" spans="1:6" ht="15.75" customHeight="1">
      <c r="A669" s="5">
        <v>668</v>
      </c>
      <c r="B669" s="6" t="s">
        <v>1913</v>
      </c>
      <c r="C669" s="7" t="s">
        <v>1914</v>
      </c>
      <c r="D669" s="4" t="s">
        <v>1915</v>
      </c>
      <c r="E669" s="7" t="s">
        <v>569</v>
      </c>
      <c r="F669" s="7" t="s">
        <v>23</v>
      </c>
    </row>
    <row r="670" spans="1:6" ht="15.75" customHeight="1">
      <c r="A670" s="5">
        <v>669</v>
      </c>
      <c r="B670" s="6" t="s">
        <v>1922</v>
      </c>
      <c r="C670" s="7" t="s">
        <v>1923</v>
      </c>
      <c r="D670" s="4" t="s">
        <v>1924</v>
      </c>
      <c r="E670" s="7" t="s">
        <v>384</v>
      </c>
      <c r="F670" s="7" t="s">
        <v>23</v>
      </c>
    </row>
    <row r="671" spans="1:6" ht="15.75" customHeight="1">
      <c r="A671" s="5">
        <v>670</v>
      </c>
      <c r="B671" s="6" t="s">
        <v>1925</v>
      </c>
      <c r="C671" s="7" t="s">
        <v>1926</v>
      </c>
      <c r="D671" s="4" t="s">
        <v>1927</v>
      </c>
      <c r="E671" s="7" t="s">
        <v>180</v>
      </c>
      <c r="F671" s="7" t="s">
        <v>23</v>
      </c>
    </row>
    <row r="672" spans="1:6" ht="15.75" customHeight="1">
      <c r="A672" s="5">
        <v>671</v>
      </c>
      <c r="B672" s="6" t="s">
        <v>1928</v>
      </c>
      <c r="C672" s="7" t="s">
        <v>1929</v>
      </c>
      <c r="D672" s="4" t="s">
        <v>1930</v>
      </c>
      <c r="E672" s="7" t="s">
        <v>180</v>
      </c>
      <c r="F672" s="7" t="s">
        <v>23</v>
      </c>
    </row>
    <row r="673" spans="1:6" ht="15.75" customHeight="1">
      <c r="A673" s="5">
        <v>672</v>
      </c>
      <c r="B673" s="6" t="s">
        <v>1931</v>
      </c>
      <c r="C673" s="7" t="s">
        <v>1932</v>
      </c>
      <c r="D673" s="4" t="s">
        <v>1933</v>
      </c>
      <c r="E673" s="7" t="s">
        <v>180</v>
      </c>
      <c r="F673" s="7" t="s">
        <v>23</v>
      </c>
    </row>
    <row r="674" spans="1:6" ht="15.75" customHeight="1">
      <c r="A674" s="5">
        <v>673</v>
      </c>
      <c r="B674" s="6" t="s">
        <v>1934</v>
      </c>
      <c r="C674" s="7" t="s">
        <v>1935</v>
      </c>
      <c r="D674" s="4" t="s">
        <v>1936</v>
      </c>
      <c r="E674" s="7" t="s">
        <v>95</v>
      </c>
      <c r="F674" s="7" t="s">
        <v>23</v>
      </c>
    </row>
    <row r="675" spans="1:6" ht="15.75" customHeight="1">
      <c r="A675" s="5">
        <v>674</v>
      </c>
      <c r="B675" s="6" t="s">
        <v>1937</v>
      </c>
      <c r="C675" s="7" t="s">
        <v>1938</v>
      </c>
      <c r="D675" s="4" t="s">
        <v>1939</v>
      </c>
      <c r="E675" s="7" t="s">
        <v>22</v>
      </c>
      <c r="F675" s="7" t="s">
        <v>23</v>
      </c>
    </row>
    <row r="676" spans="1:6" ht="15.75" customHeight="1">
      <c r="A676" s="5">
        <v>675</v>
      </c>
      <c r="B676" s="6" t="s">
        <v>1940</v>
      </c>
      <c r="C676" s="7" t="s">
        <v>1941</v>
      </c>
      <c r="D676" s="4" t="s">
        <v>1942</v>
      </c>
      <c r="E676" s="7" t="s">
        <v>180</v>
      </c>
      <c r="F676" s="7" t="s">
        <v>23</v>
      </c>
    </row>
    <row r="677" spans="1:6" ht="15.75" customHeight="1">
      <c r="A677" s="5">
        <v>676</v>
      </c>
      <c r="B677" s="6" t="s">
        <v>1943</v>
      </c>
      <c r="C677" s="7" t="s">
        <v>1944</v>
      </c>
      <c r="D677" s="4" t="s">
        <v>1945</v>
      </c>
      <c r="E677" s="7" t="s">
        <v>120</v>
      </c>
      <c r="F677" s="7" t="s">
        <v>23</v>
      </c>
    </row>
    <row r="678" spans="1:6" ht="15.75" customHeight="1">
      <c r="A678" s="5">
        <v>677</v>
      </c>
      <c r="B678" s="6" t="s">
        <v>1946</v>
      </c>
      <c r="C678" s="7" t="s">
        <v>1947</v>
      </c>
      <c r="D678" s="4" t="s">
        <v>1948</v>
      </c>
      <c r="E678" s="7" t="s">
        <v>384</v>
      </c>
      <c r="F678" s="7" t="s">
        <v>23</v>
      </c>
    </row>
    <row r="679" spans="1:6" ht="15.75" customHeight="1">
      <c r="A679" s="5">
        <v>678</v>
      </c>
      <c r="B679" s="6" t="s">
        <v>1949</v>
      </c>
      <c r="C679" s="7" t="s">
        <v>1950</v>
      </c>
      <c r="D679" s="4" t="s">
        <v>1951</v>
      </c>
      <c r="E679" s="7" t="s">
        <v>36</v>
      </c>
      <c r="F679" s="7" t="s">
        <v>23</v>
      </c>
    </row>
    <row r="680" spans="1:6" ht="15.75" customHeight="1">
      <c r="A680" s="5">
        <v>679</v>
      </c>
      <c r="B680" s="6" t="s">
        <v>1952</v>
      </c>
      <c r="C680" s="7" t="s">
        <v>1953</v>
      </c>
      <c r="D680" s="4" t="s">
        <v>1954</v>
      </c>
      <c r="E680" s="7" t="s">
        <v>50</v>
      </c>
      <c r="F680" s="7" t="s">
        <v>23</v>
      </c>
    </row>
    <row r="681" spans="1:6" ht="15.75" customHeight="1">
      <c r="A681" s="5">
        <v>680</v>
      </c>
      <c r="B681" s="6" t="s">
        <v>1955</v>
      </c>
      <c r="C681" s="7" t="s">
        <v>1956</v>
      </c>
      <c r="D681" s="4" t="s">
        <v>1957</v>
      </c>
      <c r="E681" s="7" t="s">
        <v>36</v>
      </c>
      <c r="F681" s="7" t="s">
        <v>23</v>
      </c>
    </row>
    <row r="682" spans="1:6" ht="15.75" customHeight="1">
      <c r="A682" s="5">
        <v>681</v>
      </c>
      <c r="B682" s="6" t="s">
        <v>1958</v>
      </c>
      <c r="C682" s="7" t="s">
        <v>1959</v>
      </c>
      <c r="D682" s="4" t="s">
        <v>1960</v>
      </c>
      <c r="E682" s="7" t="s">
        <v>180</v>
      </c>
      <c r="F682" s="7" t="s">
        <v>23</v>
      </c>
    </row>
    <row r="683" spans="1:6" ht="15.75" customHeight="1">
      <c r="A683" s="5">
        <v>682</v>
      </c>
      <c r="B683" s="6" t="s">
        <v>1961</v>
      </c>
      <c r="C683" s="7" t="s">
        <v>1962</v>
      </c>
      <c r="D683" s="4" t="s">
        <v>1963</v>
      </c>
      <c r="E683" s="7" t="s">
        <v>180</v>
      </c>
      <c r="F683" s="7" t="s">
        <v>23</v>
      </c>
    </row>
    <row r="684" spans="1:6" ht="15.75" customHeight="1">
      <c r="A684" s="5">
        <v>683</v>
      </c>
      <c r="B684" s="6" t="s">
        <v>1964</v>
      </c>
      <c r="C684" s="7" t="s">
        <v>1965</v>
      </c>
      <c r="D684" s="4" t="s">
        <v>1966</v>
      </c>
      <c r="E684" s="7" t="s">
        <v>180</v>
      </c>
      <c r="F684" s="7" t="s">
        <v>23</v>
      </c>
    </row>
    <row r="685" spans="1:6" ht="15.75" customHeight="1">
      <c r="A685" s="5">
        <v>684</v>
      </c>
      <c r="B685" s="6" t="s">
        <v>1967</v>
      </c>
      <c r="C685" s="7" t="s">
        <v>1968</v>
      </c>
      <c r="D685" s="4" t="s">
        <v>1969</v>
      </c>
      <c r="E685" s="7" t="s">
        <v>127</v>
      </c>
      <c r="F685" s="7" t="s">
        <v>23</v>
      </c>
    </row>
    <row r="686" spans="1:6" ht="15.75" customHeight="1">
      <c r="A686" s="5">
        <v>685</v>
      </c>
      <c r="B686" s="6" t="s">
        <v>1970</v>
      </c>
      <c r="C686" s="7" t="s">
        <v>1971</v>
      </c>
      <c r="D686" s="4" t="s">
        <v>1972</v>
      </c>
      <c r="E686" s="7" t="s">
        <v>22</v>
      </c>
      <c r="F686" s="7" t="s">
        <v>23</v>
      </c>
    </row>
    <row r="687" spans="1:6" ht="15.75" customHeight="1">
      <c r="A687" s="5">
        <v>686</v>
      </c>
      <c r="B687" s="6" t="s">
        <v>1973</v>
      </c>
      <c r="C687" s="7" t="s">
        <v>1974</v>
      </c>
      <c r="D687" s="4" t="s">
        <v>1975</v>
      </c>
      <c r="E687" s="7" t="s">
        <v>180</v>
      </c>
      <c r="F687" s="7" t="s">
        <v>23</v>
      </c>
    </row>
    <row r="688" spans="1:6" ht="15.75" customHeight="1">
      <c r="A688" s="5">
        <v>687</v>
      </c>
      <c r="B688" s="6" t="s">
        <v>1976</v>
      </c>
      <c r="C688" s="7" t="s">
        <v>1977</v>
      </c>
      <c r="D688" s="4" t="s">
        <v>1978</v>
      </c>
      <c r="E688" s="7" t="s">
        <v>36</v>
      </c>
      <c r="F688" s="7" t="s">
        <v>23</v>
      </c>
    </row>
    <row r="689" spans="1:6" ht="15.75" customHeight="1">
      <c r="A689" s="5">
        <v>688</v>
      </c>
      <c r="B689" s="6" t="s">
        <v>1979</v>
      </c>
      <c r="C689" s="7" t="s">
        <v>1980</v>
      </c>
      <c r="D689" s="4" t="s">
        <v>1981</v>
      </c>
      <c r="E689" s="7" t="s">
        <v>40</v>
      </c>
      <c r="F689" s="7" t="s">
        <v>23</v>
      </c>
    </row>
    <row r="690" spans="1:6" ht="15.75" customHeight="1">
      <c r="A690" s="5">
        <v>689</v>
      </c>
      <c r="B690" s="6" t="s">
        <v>1982</v>
      </c>
      <c r="C690" s="7" t="s">
        <v>1983</v>
      </c>
      <c r="D690" s="4" t="s">
        <v>1984</v>
      </c>
      <c r="E690" s="7" t="s">
        <v>40</v>
      </c>
      <c r="F690" s="7" t="s">
        <v>23</v>
      </c>
    </row>
    <row r="691" spans="1:6" ht="15.75" customHeight="1">
      <c r="A691" s="5">
        <v>690</v>
      </c>
      <c r="B691" s="6" t="s">
        <v>1985</v>
      </c>
      <c r="C691" s="7" t="s">
        <v>1986</v>
      </c>
      <c r="D691" s="4" t="s">
        <v>1987</v>
      </c>
      <c r="E691" s="7" t="s">
        <v>50</v>
      </c>
      <c r="F691" s="7" t="s">
        <v>23</v>
      </c>
    </row>
    <row r="692" spans="1:6" ht="15.75" customHeight="1">
      <c r="A692" s="5">
        <v>691</v>
      </c>
      <c r="B692" s="6" t="s">
        <v>1988</v>
      </c>
      <c r="C692" s="7" t="s">
        <v>1986</v>
      </c>
      <c r="D692" s="4" t="s">
        <v>1989</v>
      </c>
      <c r="E692" s="7" t="s">
        <v>50</v>
      </c>
      <c r="F692" s="7" t="s">
        <v>23</v>
      </c>
    </row>
    <row r="693" spans="1:6" ht="15.75" customHeight="1">
      <c r="A693" s="5">
        <v>692</v>
      </c>
      <c r="B693" s="6" t="s">
        <v>1990</v>
      </c>
      <c r="C693" s="7" t="s">
        <v>1986</v>
      </c>
      <c r="D693" s="4" t="s">
        <v>1991</v>
      </c>
      <c r="E693" s="7" t="s">
        <v>50</v>
      </c>
      <c r="F693" s="7" t="s">
        <v>23</v>
      </c>
    </row>
    <row r="694" spans="1:6" ht="15.75" customHeight="1">
      <c r="A694" s="5">
        <v>693</v>
      </c>
      <c r="B694" s="6" t="s">
        <v>1992</v>
      </c>
      <c r="C694" s="7" t="s">
        <v>1993</v>
      </c>
      <c r="D694" s="4" t="s">
        <v>1994</v>
      </c>
      <c r="E694" s="7" t="s">
        <v>120</v>
      </c>
      <c r="F694" s="7" t="s">
        <v>23</v>
      </c>
    </row>
    <row r="695" spans="1:6" ht="15.75" customHeight="1">
      <c r="A695" s="5">
        <v>694</v>
      </c>
      <c r="B695" s="6" t="s">
        <v>1995</v>
      </c>
      <c r="C695" s="7" t="s">
        <v>1996</v>
      </c>
      <c r="D695" s="4" t="s">
        <v>1997</v>
      </c>
      <c r="E695" s="7" t="s">
        <v>180</v>
      </c>
      <c r="F695" s="7" t="s">
        <v>23</v>
      </c>
    </row>
    <row r="696" spans="1:6" ht="15.75" customHeight="1">
      <c r="A696" s="5">
        <v>695</v>
      </c>
      <c r="B696" s="6" t="s">
        <v>1998</v>
      </c>
      <c r="C696" s="7" t="s">
        <v>1999</v>
      </c>
      <c r="D696" s="4" t="s">
        <v>2000</v>
      </c>
      <c r="E696" s="7" t="s">
        <v>180</v>
      </c>
      <c r="F696" s="7" t="s">
        <v>23</v>
      </c>
    </row>
    <row r="697" spans="1:6" ht="15.75" customHeight="1">
      <c r="A697" s="5">
        <v>696</v>
      </c>
      <c r="B697" s="6" t="s">
        <v>2001</v>
      </c>
      <c r="C697" s="7" t="s">
        <v>2002</v>
      </c>
      <c r="D697" s="4" t="s">
        <v>2003</v>
      </c>
      <c r="E697" s="7" t="s">
        <v>180</v>
      </c>
      <c r="F697" s="7" t="s">
        <v>23</v>
      </c>
    </row>
    <row r="698" spans="1:6" ht="15.75" customHeight="1">
      <c r="A698" s="5">
        <v>697</v>
      </c>
      <c r="B698" s="6" t="s">
        <v>2004</v>
      </c>
      <c r="C698" s="7" t="s">
        <v>2005</v>
      </c>
      <c r="D698" s="4" t="s">
        <v>2006</v>
      </c>
      <c r="E698" s="7" t="s">
        <v>180</v>
      </c>
      <c r="F698" s="7" t="s">
        <v>23</v>
      </c>
    </row>
    <row r="699" spans="1:6" ht="15.75" customHeight="1">
      <c r="A699" s="5">
        <v>698</v>
      </c>
      <c r="B699" s="6" t="s">
        <v>2007</v>
      </c>
      <c r="C699" s="7" t="s">
        <v>2008</v>
      </c>
      <c r="D699" s="4" t="s">
        <v>2009</v>
      </c>
      <c r="E699" s="7" t="s">
        <v>120</v>
      </c>
      <c r="F699" s="7" t="s">
        <v>23</v>
      </c>
    </row>
    <row r="700" spans="1:6" ht="15.75" customHeight="1">
      <c r="A700" s="5">
        <v>699</v>
      </c>
      <c r="B700" s="6" t="s">
        <v>2010</v>
      </c>
      <c r="C700" s="7" t="s">
        <v>2011</v>
      </c>
      <c r="D700" s="4" t="s">
        <v>2012</v>
      </c>
      <c r="E700" s="7" t="s">
        <v>95</v>
      </c>
      <c r="F700" s="7" t="s">
        <v>23</v>
      </c>
    </row>
    <row r="701" spans="1:6" ht="15.75" customHeight="1">
      <c r="A701" s="5">
        <v>700</v>
      </c>
      <c r="B701" s="6" t="s">
        <v>2013</v>
      </c>
      <c r="C701" s="7" t="s">
        <v>2014</v>
      </c>
      <c r="D701" s="4" t="s">
        <v>2015</v>
      </c>
      <c r="E701" s="7" t="s">
        <v>36</v>
      </c>
      <c r="F701" s="7" t="s">
        <v>23</v>
      </c>
    </row>
    <row r="702" spans="1:6" ht="15.75" customHeight="1">
      <c r="A702" s="5">
        <v>701</v>
      </c>
      <c r="B702" s="6" t="s">
        <v>2016</v>
      </c>
      <c r="C702" s="7" t="s">
        <v>2017</v>
      </c>
      <c r="D702" s="4" t="s">
        <v>2018</v>
      </c>
      <c r="E702" s="7" t="s">
        <v>36</v>
      </c>
      <c r="F702" s="7" t="s">
        <v>23</v>
      </c>
    </row>
    <row r="703" spans="1:6" ht="15.75" customHeight="1">
      <c r="A703" s="5">
        <v>702</v>
      </c>
      <c r="B703" s="6" t="s">
        <v>2019</v>
      </c>
      <c r="C703" s="7" t="s">
        <v>2020</v>
      </c>
      <c r="D703" s="4" t="s">
        <v>2021</v>
      </c>
      <c r="E703" s="7" t="s">
        <v>180</v>
      </c>
      <c r="F703" s="7" t="s">
        <v>23</v>
      </c>
    </row>
    <row r="704" spans="1:6" ht="15.75" customHeight="1">
      <c r="A704" s="5">
        <v>703</v>
      </c>
      <c r="B704" s="6" t="s">
        <v>2022</v>
      </c>
      <c r="C704" s="7" t="s">
        <v>2023</v>
      </c>
      <c r="D704" s="4" t="s">
        <v>2024</v>
      </c>
      <c r="E704" s="7" t="s">
        <v>36</v>
      </c>
      <c r="F704" s="7" t="s">
        <v>23</v>
      </c>
    </row>
    <row r="705" spans="1:6" ht="15.75" customHeight="1">
      <c r="A705" s="5">
        <v>704</v>
      </c>
      <c r="B705" s="6" t="s">
        <v>2025</v>
      </c>
      <c r="C705" s="7" t="s">
        <v>2026</v>
      </c>
      <c r="D705" s="4" t="s">
        <v>2027</v>
      </c>
      <c r="E705" s="7" t="s">
        <v>36</v>
      </c>
      <c r="F705" s="7" t="s">
        <v>23</v>
      </c>
    </row>
    <row r="706" spans="1:6" ht="15.75" customHeight="1">
      <c r="A706" s="5">
        <v>705</v>
      </c>
      <c r="B706" s="6" t="s">
        <v>2028</v>
      </c>
      <c r="C706" s="7" t="s">
        <v>2029</v>
      </c>
      <c r="D706" s="4" t="s">
        <v>2030</v>
      </c>
      <c r="E706" s="7" t="s">
        <v>180</v>
      </c>
      <c r="F706" s="7" t="s">
        <v>23</v>
      </c>
    </row>
    <row r="707" spans="1:6" ht="15.75" customHeight="1">
      <c r="A707" s="5">
        <v>706</v>
      </c>
      <c r="B707" s="6" t="s">
        <v>2031</v>
      </c>
      <c r="C707" s="7" t="s">
        <v>2032</v>
      </c>
      <c r="D707" s="4" t="s">
        <v>2033</v>
      </c>
      <c r="E707" s="7" t="s">
        <v>50</v>
      </c>
      <c r="F707" s="7" t="s">
        <v>23</v>
      </c>
    </row>
    <row r="708" spans="1:6" ht="15.75" customHeight="1">
      <c r="A708" s="5">
        <v>707</v>
      </c>
      <c r="B708" s="6" t="s">
        <v>2034</v>
      </c>
      <c r="C708" s="7" t="s">
        <v>2035</v>
      </c>
      <c r="D708" s="4" t="s">
        <v>2036</v>
      </c>
      <c r="E708" s="7" t="s">
        <v>180</v>
      </c>
      <c r="F708" s="7" t="s">
        <v>23</v>
      </c>
    </row>
    <row r="709" spans="1:6" ht="15.75" customHeight="1">
      <c r="A709" s="5">
        <v>708</v>
      </c>
      <c r="B709" s="6" t="s">
        <v>2037</v>
      </c>
      <c r="C709" s="7" t="s">
        <v>2038</v>
      </c>
      <c r="D709" s="4" t="s">
        <v>2039</v>
      </c>
      <c r="E709" s="7" t="s">
        <v>36</v>
      </c>
      <c r="F709" s="7" t="s">
        <v>23</v>
      </c>
    </row>
    <row r="710" spans="1:6" ht="15.75" customHeight="1">
      <c r="A710" s="5">
        <v>709</v>
      </c>
      <c r="B710" s="6" t="s">
        <v>2040</v>
      </c>
      <c r="C710" s="7" t="s">
        <v>2041</v>
      </c>
      <c r="D710" s="4" t="s">
        <v>2042</v>
      </c>
      <c r="E710" s="7" t="s">
        <v>569</v>
      </c>
      <c r="F710" s="7" t="s">
        <v>23</v>
      </c>
    </row>
    <row r="711" spans="1:6" ht="15.75" customHeight="1">
      <c r="A711" s="5">
        <v>710</v>
      </c>
      <c r="B711" s="6" t="s">
        <v>2043</v>
      </c>
      <c r="C711" s="7" t="s">
        <v>2044</v>
      </c>
      <c r="D711" s="4" t="s">
        <v>2045</v>
      </c>
      <c r="E711" s="7" t="s">
        <v>569</v>
      </c>
      <c r="F711" s="7" t="s">
        <v>23</v>
      </c>
    </row>
    <row r="712" spans="1:6" ht="15.75" customHeight="1">
      <c r="A712" s="5">
        <v>711</v>
      </c>
      <c r="B712" s="6" t="s">
        <v>2046</v>
      </c>
      <c r="C712" s="7" t="s">
        <v>2047</v>
      </c>
      <c r="D712" s="4" t="s">
        <v>2048</v>
      </c>
      <c r="E712" s="7" t="s">
        <v>180</v>
      </c>
      <c r="F712" s="7" t="s">
        <v>23</v>
      </c>
    </row>
    <row r="713" spans="1:6" ht="15.75" customHeight="1">
      <c r="A713" s="5">
        <v>712</v>
      </c>
      <c r="B713" s="6" t="s">
        <v>2049</v>
      </c>
      <c r="C713" s="7" t="s">
        <v>2050</v>
      </c>
      <c r="D713" s="4" t="s">
        <v>2051</v>
      </c>
      <c r="E713" s="7" t="s">
        <v>180</v>
      </c>
      <c r="F713" s="7" t="s">
        <v>23</v>
      </c>
    </row>
    <row r="714" spans="1:6" ht="15.75" customHeight="1">
      <c r="A714" s="5">
        <v>713</v>
      </c>
      <c r="B714" s="6" t="s">
        <v>2052</v>
      </c>
      <c r="C714" s="7" t="s">
        <v>2053</v>
      </c>
      <c r="D714" s="4" t="s">
        <v>2054</v>
      </c>
      <c r="E714" s="7" t="s">
        <v>40</v>
      </c>
      <c r="F714" s="7" t="s">
        <v>23</v>
      </c>
    </row>
    <row r="715" spans="1:6" ht="15.75" customHeight="1">
      <c r="A715" s="5">
        <v>714</v>
      </c>
      <c r="B715" s="6" t="s">
        <v>2055</v>
      </c>
      <c r="C715" s="7" t="s">
        <v>2056</v>
      </c>
      <c r="D715" s="4" t="s">
        <v>2057</v>
      </c>
      <c r="E715" s="7" t="s">
        <v>40</v>
      </c>
      <c r="F715" s="7" t="s">
        <v>23</v>
      </c>
    </row>
    <row r="716" spans="1:6" ht="15.75" customHeight="1">
      <c r="A716" s="5">
        <v>715</v>
      </c>
      <c r="B716" s="6" t="s">
        <v>2058</v>
      </c>
      <c r="C716" s="7" t="s">
        <v>2059</v>
      </c>
      <c r="D716" s="4" t="s">
        <v>2060</v>
      </c>
      <c r="E716" s="7" t="s">
        <v>180</v>
      </c>
      <c r="F716" s="7" t="s">
        <v>23</v>
      </c>
    </row>
    <row r="717" spans="1:6" ht="15.75" customHeight="1">
      <c r="A717" s="5">
        <v>716</v>
      </c>
      <c r="B717" s="6" t="s">
        <v>2061</v>
      </c>
      <c r="C717" s="7" t="s">
        <v>2062</v>
      </c>
      <c r="D717" s="4" t="s">
        <v>2063</v>
      </c>
      <c r="E717" s="7" t="s">
        <v>180</v>
      </c>
      <c r="F717" s="7" t="s">
        <v>23</v>
      </c>
    </row>
    <row r="718" spans="1:6" ht="15.75" customHeight="1">
      <c r="A718" s="5">
        <v>717</v>
      </c>
      <c r="B718" s="6" t="s">
        <v>2064</v>
      </c>
      <c r="C718" s="7" t="s">
        <v>2065</v>
      </c>
      <c r="D718" s="4" t="s">
        <v>2066</v>
      </c>
      <c r="E718" s="7" t="s">
        <v>180</v>
      </c>
      <c r="F718" s="7" t="s">
        <v>23</v>
      </c>
    </row>
    <row r="719" spans="1:6" ht="15.75" customHeight="1">
      <c r="A719" s="5">
        <v>718</v>
      </c>
      <c r="B719" s="6" t="s">
        <v>2067</v>
      </c>
      <c r="C719" s="7" t="s">
        <v>2068</v>
      </c>
      <c r="D719" s="4" t="s">
        <v>2069</v>
      </c>
      <c r="E719" s="7" t="s">
        <v>388</v>
      </c>
      <c r="F719" s="7" t="s">
        <v>23</v>
      </c>
    </row>
    <row r="720" spans="1:6" ht="15.75" customHeight="1">
      <c r="A720" s="5">
        <v>719</v>
      </c>
      <c r="B720" s="6" t="s">
        <v>2070</v>
      </c>
      <c r="C720" s="7" t="s">
        <v>2071</v>
      </c>
      <c r="D720" s="4" t="s">
        <v>2072</v>
      </c>
      <c r="E720" s="7" t="s">
        <v>388</v>
      </c>
      <c r="F720" s="7" t="s">
        <v>23</v>
      </c>
    </row>
    <row r="721" spans="1:6" ht="15.75" customHeight="1">
      <c r="A721" s="5">
        <v>720</v>
      </c>
      <c r="B721" s="6" t="s">
        <v>2073</v>
      </c>
      <c r="C721" s="7" t="s">
        <v>2074</v>
      </c>
      <c r="D721" s="4" t="s">
        <v>2075</v>
      </c>
      <c r="E721" s="7" t="s">
        <v>1769</v>
      </c>
      <c r="F721" s="7" t="s">
        <v>23</v>
      </c>
    </row>
    <row r="722" spans="1:6" ht="15.75" customHeight="1">
      <c r="A722" s="5">
        <v>721</v>
      </c>
      <c r="B722" s="6" t="s">
        <v>2076</v>
      </c>
      <c r="C722" s="7" t="s">
        <v>2077</v>
      </c>
      <c r="D722" s="4" t="s">
        <v>2078</v>
      </c>
      <c r="E722" s="7" t="s">
        <v>180</v>
      </c>
      <c r="F722" s="7" t="s">
        <v>23</v>
      </c>
    </row>
    <row r="723" spans="1:6" ht="15.75" customHeight="1">
      <c r="A723" s="5">
        <v>722</v>
      </c>
      <c r="B723" s="6" t="s">
        <v>2079</v>
      </c>
      <c r="C723" s="7" t="s">
        <v>2080</v>
      </c>
      <c r="D723" s="4" t="s">
        <v>2081</v>
      </c>
      <c r="E723" s="7" t="s">
        <v>36</v>
      </c>
      <c r="F723" s="7" t="s">
        <v>23</v>
      </c>
    </row>
    <row r="724" spans="1:6" ht="15.75" customHeight="1">
      <c r="A724" s="5">
        <v>723</v>
      </c>
      <c r="B724" s="6" t="s">
        <v>2082</v>
      </c>
      <c r="C724" s="7" t="s">
        <v>2083</v>
      </c>
      <c r="D724" s="4" t="s">
        <v>2084</v>
      </c>
      <c r="E724" s="7" t="s">
        <v>569</v>
      </c>
      <c r="F724" s="7" t="s">
        <v>23</v>
      </c>
    </row>
    <row r="725" spans="1:6" ht="15.75" customHeight="1">
      <c r="A725" s="5">
        <v>724</v>
      </c>
      <c r="B725" s="6" t="s">
        <v>2085</v>
      </c>
      <c r="C725" s="7" t="s">
        <v>2086</v>
      </c>
      <c r="D725" s="4" t="s">
        <v>2087</v>
      </c>
      <c r="E725" s="7" t="s">
        <v>569</v>
      </c>
      <c r="F725" s="7" t="s">
        <v>23</v>
      </c>
    </row>
    <row r="726" spans="1:6" ht="15.75" customHeight="1">
      <c r="A726" s="5">
        <v>725</v>
      </c>
      <c r="B726" s="6" t="s">
        <v>2088</v>
      </c>
      <c r="C726" s="7" t="s">
        <v>2089</v>
      </c>
      <c r="D726" s="4" t="s">
        <v>2090</v>
      </c>
      <c r="E726" s="7" t="s">
        <v>180</v>
      </c>
      <c r="F726" s="7" t="s">
        <v>23</v>
      </c>
    </row>
    <row r="727" spans="1:6" ht="15.75" customHeight="1">
      <c r="A727" s="5">
        <v>726</v>
      </c>
      <c r="B727" s="6" t="s">
        <v>2091</v>
      </c>
      <c r="C727" s="7" t="s">
        <v>2092</v>
      </c>
      <c r="D727" s="4" t="s">
        <v>2093</v>
      </c>
      <c r="E727" s="7" t="s">
        <v>180</v>
      </c>
      <c r="F727" s="7" t="s">
        <v>23</v>
      </c>
    </row>
    <row r="728" spans="1:6" ht="15.75" customHeight="1">
      <c r="A728" s="5">
        <v>727</v>
      </c>
      <c r="B728" s="6" t="s">
        <v>2094</v>
      </c>
      <c r="C728" s="7" t="s">
        <v>2095</v>
      </c>
      <c r="D728" s="4" t="s">
        <v>2096</v>
      </c>
      <c r="E728" s="7" t="s">
        <v>569</v>
      </c>
      <c r="F728" s="7" t="s">
        <v>23</v>
      </c>
    </row>
    <row r="729" spans="1:6" ht="15.75" customHeight="1">
      <c r="A729" s="5">
        <v>728</v>
      </c>
      <c r="B729" s="6" t="s">
        <v>2097</v>
      </c>
      <c r="C729" s="7" t="s">
        <v>2098</v>
      </c>
      <c r="D729" s="4" t="s">
        <v>2099</v>
      </c>
      <c r="E729" s="7" t="s">
        <v>120</v>
      </c>
      <c r="F729" s="7" t="s">
        <v>23</v>
      </c>
    </row>
    <row r="730" spans="1:6" ht="15.75" customHeight="1">
      <c r="A730" s="5">
        <v>729</v>
      </c>
      <c r="B730" s="6" t="s">
        <v>2100</v>
      </c>
      <c r="C730" s="7" t="s">
        <v>2101</v>
      </c>
      <c r="D730" s="4" t="s">
        <v>2102</v>
      </c>
      <c r="E730" s="7" t="s">
        <v>120</v>
      </c>
      <c r="F730" s="7" t="s">
        <v>23</v>
      </c>
    </row>
    <row r="731" spans="1:6" ht="15.75" customHeight="1">
      <c r="A731" s="5">
        <v>730</v>
      </c>
      <c r="B731" s="6" t="s">
        <v>2103</v>
      </c>
      <c r="C731" s="7" t="s">
        <v>2104</v>
      </c>
      <c r="D731" s="4" t="s">
        <v>2105</v>
      </c>
      <c r="E731" s="7" t="s">
        <v>120</v>
      </c>
      <c r="F731" s="7" t="s">
        <v>23</v>
      </c>
    </row>
    <row r="732" spans="1:6" ht="15.75" customHeight="1">
      <c r="A732" s="5">
        <v>731</v>
      </c>
      <c r="B732" s="6" t="s">
        <v>2106</v>
      </c>
      <c r="C732" s="7" t="s">
        <v>2107</v>
      </c>
      <c r="D732" s="4" t="s">
        <v>2108</v>
      </c>
      <c r="E732" s="7" t="s">
        <v>180</v>
      </c>
      <c r="F732" s="7" t="s">
        <v>23</v>
      </c>
    </row>
    <row r="733" spans="1:6" ht="15.75" customHeight="1">
      <c r="A733" s="5">
        <v>732</v>
      </c>
      <c r="B733" s="6" t="s">
        <v>2109</v>
      </c>
      <c r="C733" s="7" t="s">
        <v>2110</v>
      </c>
      <c r="D733" s="4" t="s">
        <v>2111</v>
      </c>
      <c r="E733" s="7" t="s">
        <v>180</v>
      </c>
      <c r="F733" s="7" t="s">
        <v>23</v>
      </c>
    </row>
    <row r="734" spans="1:6" ht="15.75" customHeight="1">
      <c r="A734" s="5">
        <v>733</v>
      </c>
      <c r="B734" s="6" t="s">
        <v>2112</v>
      </c>
      <c r="C734" s="7" t="s">
        <v>2113</v>
      </c>
      <c r="D734" s="4" t="s">
        <v>2114</v>
      </c>
      <c r="E734" s="7" t="s">
        <v>180</v>
      </c>
      <c r="F734" s="7" t="s">
        <v>23</v>
      </c>
    </row>
    <row r="735" spans="1:6" ht="15.75" customHeight="1">
      <c r="A735" s="5">
        <v>734</v>
      </c>
      <c r="B735" s="6" t="s">
        <v>2115</v>
      </c>
      <c r="C735" s="7" t="s">
        <v>2116</v>
      </c>
      <c r="D735" s="4" t="s">
        <v>2117</v>
      </c>
      <c r="E735" s="7" t="s">
        <v>120</v>
      </c>
      <c r="F735" s="7" t="s">
        <v>23</v>
      </c>
    </row>
    <row r="736" spans="1:6" ht="15.75" customHeight="1">
      <c r="A736" s="5">
        <v>735</v>
      </c>
      <c r="B736" s="6" t="s">
        <v>2118</v>
      </c>
      <c r="C736" s="7" t="s">
        <v>2119</v>
      </c>
      <c r="D736" s="4" t="s">
        <v>2120</v>
      </c>
      <c r="E736" s="7" t="s">
        <v>180</v>
      </c>
      <c r="F736" s="7" t="s">
        <v>23</v>
      </c>
    </row>
    <row r="737" spans="1:6" ht="15.75" customHeight="1">
      <c r="A737" s="5">
        <v>736</v>
      </c>
      <c r="B737" s="6" t="s">
        <v>2121</v>
      </c>
      <c r="C737" s="7" t="s">
        <v>2122</v>
      </c>
      <c r="D737" s="4" t="s">
        <v>2123</v>
      </c>
      <c r="E737" s="7" t="s">
        <v>180</v>
      </c>
      <c r="F737" s="7" t="s">
        <v>23</v>
      </c>
    </row>
    <row r="738" spans="1:6" ht="15.75" customHeight="1">
      <c r="A738" s="5">
        <v>737</v>
      </c>
      <c r="B738" s="6" t="s">
        <v>2124</v>
      </c>
      <c r="C738" s="7" t="s">
        <v>2125</v>
      </c>
      <c r="D738" s="4" t="s">
        <v>2126</v>
      </c>
      <c r="E738" s="7" t="s">
        <v>36</v>
      </c>
      <c r="F738" s="7" t="s">
        <v>23</v>
      </c>
    </row>
    <row r="739" spans="1:6" ht="15.75" customHeight="1">
      <c r="A739" s="5">
        <v>738</v>
      </c>
      <c r="B739" s="6" t="s">
        <v>2127</v>
      </c>
      <c r="C739" s="7" t="s">
        <v>2128</v>
      </c>
      <c r="D739" s="4" t="s">
        <v>2129</v>
      </c>
      <c r="E739" s="7" t="s">
        <v>36</v>
      </c>
      <c r="F739" s="7" t="s">
        <v>23</v>
      </c>
    </row>
    <row r="740" spans="1:6" ht="15.75" customHeight="1">
      <c r="A740" s="5">
        <v>739</v>
      </c>
      <c r="B740" s="6" t="s">
        <v>2130</v>
      </c>
      <c r="C740" s="7" t="s">
        <v>2131</v>
      </c>
      <c r="D740" s="4" t="s">
        <v>2132</v>
      </c>
      <c r="E740" s="7" t="s">
        <v>535</v>
      </c>
      <c r="F740" s="7" t="s">
        <v>23</v>
      </c>
    </row>
    <row r="741" spans="1:6" ht="15.75" customHeight="1">
      <c r="A741" s="5">
        <v>740</v>
      </c>
      <c r="B741" s="6" t="s">
        <v>2133</v>
      </c>
      <c r="C741" s="7" t="s">
        <v>2134</v>
      </c>
      <c r="D741" s="4" t="s">
        <v>2135</v>
      </c>
      <c r="E741" s="7" t="s">
        <v>36</v>
      </c>
      <c r="F741" s="7" t="s">
        <v>23</v>
      </c>
    </row>
    <row r="742" spans="1:6" ht="15.75" customHeight="1">
      <c r="A742" s="5">
        <v>741</v>
      </c>
      <c r="B742" s="6" t="s">
        <v>2136</v>
      </c>
      <c r="C742" s="7" t="s">
        <v>2137</v>
      </c>
      <c r="D742" s="4" t="s">
        <v>2138</v>
      </c>
      <c r="E742" s="7" t="s">
        <v>36</v>
      </c>
      <c r="F742" s="7" t="s">
        <v>23</v>
      </c>
    </row>
    <row r="743" spans="1:6" ht="15.75" customHeight="1">
      <c r="A743" s="5">
        <v>742</v>
      </c>
      <c r="B743" s="6" t="s">
        <v>2139</v>
      </c>
      <c r="C743" s="7" t="s">
        <v>2140</v>
      </c>
      <c r="D743" s="4" t="s">
        <v>2141</v>
      </c>
      <c r="E743" s="7" t="s">
        <v>36</v>
      </c>
      <c r="F743" s="7" t="s">
        <v>23</v>
      </c>
    </row>
    <row r="744" spans="1:6" ht="15.75" customHeight="1">
      <c r="A744" s="5">
        <v>743</v>
      </c>
      <c r="B744" s="6" t="s">
        <v>2142</v>
      </c>
      <c r="C744" s="7" t="s">
        <v>2143</v>
      </c>
      <c r="D744" s="4" t="s">
        <v>2144</v>
      </c>
      <c r="E744" s="7" t="s">
        <v>36</v>
      </c>
      <c r="F744" s="7" t="s">
        <v>23</v>
      </c>
    </row>
    <row r="745" spans="1:6" ht="15.75" customHeight="1">
      <c r="A745" s="5">
        <v>744</v>
      </c>
      <c r="B745" s="6" t="s">
        <v>2145</v>
      </c>
      <c r="C745" s="7" t="s">
        <v>2146</v>
      </c>
      <c r="D745" s="4" t="s">
        <v>2147</v>
      </c>
      <c r="E745" s="7" t="s">
        <v>40</v>
      </c>
      <c r="F745" s="7" t="s">
        <v>23</v>
      </c>
    </row>
    <row r="746" spans="1:6" ht="15.75" customHeight="1">
      <c r="A746" s="5">
        <v>745</v>
      </c>
      <c r="B746" s="6" t="s">
        <v>2148</v>
      </c>
      <c r="C746" s="7" t="s">
        <v>2146</v>
      </c>
      <c r="D746" s="4" t="s">
        <v>2149</v>
      </c>
      <c r="E746" s="7" t="s">
        <v>40</v>
      </c>
      <c r="F746" s="7" t="s">
        <v>23</v>
      </c>
    </row>
    <row r="747" spans="1:6" ht="15.75" customHeight="1">
      <c r="A747" s="5">
        <v>746</v>
      </c>
      <c r="B747" s="6" t="s">
        <v>2150</v>
      </c>
      <c r="C747" s="7" t="s">
        <v>2151</v>
      </c>
      <c r="D747" s="4" t="s">
        <v>2152</v>
      </c>
      <c r="E747" s="7" t="s">
        <v>40</v>
      </c>
      <c r="F747" s="7" t="s">
        <v>23</v>
      </c>
    </row>
    <row r="748" spans="1:6" ht="15.75" customHeight="1">
      <c r="A748" s="5">
        <v>747</v>
      </c>
      <c r="B748" s="6" t="s">
        <v>2153</v>
      </c>
      <c r="C748" s="7" t="s">
        <v>2154</v>
      </c>
      <c r="D748" s="4" t="s">
        <v>2155</v>
      </c>
      <c r="E748" s="7" t="s">
        <v>40</v>
      </c>
      <c r="F748" s="7" t="s">
        <v>23</v>
      </c>
    </row>
    <row r="749" spans="1:6" ht="15.75" customHeight="1">
      <c r="A749" s="5">
        <v>748</v>
      </c>
      <c r="B749" s="6" t="s">
        <v>2156</v>
      </c>
      <c r="C749" s="7" t="s">
        <v>2157</v>
      </c>
      <c r="D749" s="4" t="s">
        <v>2158</v>
      </c>
      <c r="E749" s="7" t="s">
        <v>40</v>
      </c>
      <c r="F749" s="7" t="s">
        <v>23</v>
      </c>
    </row>
    <row r="750" spans="1:6" ht="15.75" customHeight="1">
      <c r="A750" s="5">
        <v>749</v>
      </c>
      <c r="B750" s="6" t="s">
        <v>2159</v>
      </c>
      <c r="C750" s="7" t="s">
        <v>2160</v>
      </c>
      <c r="D750" s="4" t="s">
        <v>2161</v>
      </c>
      <c r="E750" s="7" t="s">
        <v>569</v>
      </c>
      <c r="F750" s="7" t="s">
        <v>23</v>
      </c>
    </row>
    <row r="751" spans="1:6" ht="15.75" customHeight="1">
      <c r="A751" s="5">
        <v>750</v>
      </c>
      <c r="B751" s="6" t="s">
        <v>2162</v>
      </c>
      <c r="C751" s="7" t="s">
        <v>2163</v>
      </c>
      <c r="D751" s="4" t="s">
        <v>2164</v>
      </c>
      <c r="E751" s="7" t="s">
        <v>569</v>
      </c>
      <c r="F751" s="7" t="s">
        <v>23</v>
      </c>
    </row>
    <row r="752" spans="1:6" ht="15.75" customHeight="1">
      <c r="A752" s="5">
        <v>751</v>
      </c>
      <c r="B752" s="6" t="s">
        <v>2165</v>
      </c>
      <c r="C752" s="7" t="s">
        <v>2166</v>
      </c>
      <c r="D752" s="4" t="s">
        <v>2167</v>
      </c>
      <c r="E752" s="7" t="s">
        <v>120</v>
      </c>
      <c r="F752" s="7" t="s">
        <v>23</v>
      </c>
    </row>
    <row r="753" spans="1:6" ht="15.75" customHeight="1">
      <c r="A753" s="5">
        <v>752</v>
      </c>
      <c r="B753" s="6" t="s">
        <v>2168</v>
      </c>
      <c r="C753" s="7" t="s">
        <v>2169</v>
      </c>
      <c r="D753" s="4" t="s">
        <v>2170</v>
      </c>
      <c r="E753" s="7" t="s">
        <v>22</v>
      </c>
      <c r="F753" s="7" t="s">
        <v>23</v>
      </c>
    </row>
    <row r="754" spans="1:6" ht="15.75" customHeight="1">
      <c r="A754" s="5">
        <v>753</v>
      </c>
      <c r="B754" s="6" t="s">
        <v>2171</v>
      </c>
      <c r="C754" s="7" t="s">
        <v>2172</v>
      </c>
      <c r="D754" s="4" t="s">
        <v>2173</v>
      </c>
      <c r="E754" s="7" t="s">
        <v>95</v>
      </c>
      <c r="F754" s="7" t="s">
        <v>23</v>
      </c>
    </row>
    <row r="755" spans="1:6" ht="15.75" customHeight="1">
      <c r="A755" s="5">
        <v>754</v>
      </c>
      <c r="B755" s="6" t="s">
        <v>2174</v>
      </c>
      <c r="C755" s="7" t="s">
        <v>2175</v>
      </c>
      <c r="D755" s="4" t="s">
        <v>2176</v>
      </c>
      <c r="E755" s="7" t="s">
        <v>36</v>
      </c>
      <c r="F755" s="7" t="s">
        <v>23</v>
      </c>
    </row>
    <row r="756" spans="1:6" ht="15.75" customHeight="1">
      <c r="A756" s="5">
        <v>755</v>
      </c>
      <c r="B756" s="6" t="s">
        <v>2177</v>
      </c>
      <c r="C756" s="7" t="s">
        <v>2178</v>
      </c>
      <c r="D756" s="4" t="s">
        <v>2179</v>
      </c>
      <c r="E756" s="7" t="s">
        <v>36</v>
      </c>
      <c r="F756" s="7" t="s">
        <v>23</v>
      </c>
    </row>
    <row r="757" spans="1:6" ht="15.75" customHeight="1">
      <c r="A757" s="5">
        <v>756</v>
      </c>
      <c r="B757" s="6" t="s">
        <v>2180</v>
      </c>
      <c r="C757" s="7" t="s">
        <v>2181</v>
      </c>
      <c r="D757" s="4" t="s">
        <v>2182</v>
      </c>
      <c r="E757" s="7" t="s">
        <v>36</v>
      </c>
      <c r="F757" s="7" t="s">
        <v>23</v>
      </c>
    </row>
    <row r="758" spans="1:6" ht="15.75" customHeight="1">
      <c r="A758" s="5">
        <v>757</v>
      </c>
      <c r="B758" s="6" t="s">
        <v>2183</v>
      </c>
      <c r="C758" s="7" t="s">
        <v>2184</v>
      </c>
      <c r="D758" s="4" t="s">
        <v>2185</v>
      </c>
      <c r="E758" s="7" t="s">
        <v>569</v>
      </c>
      <c r="F758" s="7" t="s">
        <v>23</v>
      </c>
    </row>
    <row r="759" spans="1:6" ht="15.75" customHeight="1">
      <c r="A759" s="5">
        <v>758</v>
      </c>
      <c r="B759" s="6" t="s">
        <v>2186</v>
      </c>
      <c r="C759" s="7" t="s">
        <v>2187</v>
      </c>
      <c r="D759" s="4" t="s">
        <v>2188</v>
      </c>
      <c r="E759" s="7" t="s">
        <v>501</v>
      </c>
      <c r="F759" s="7" t="s">
        <v>23</v>
      </c>
    </row>
    <row r="760" spans="1:6" ht="15.75" customHeight="1">
      <c r="A760" s="5">
        <v>759</v>
      </c>
      <c r="B760" s="6" t="s">
        <v>2189</v>
      </c>
      <c r="C760" s="7" t="s">
        <v>2187</v>
      </c>
      <c r="D760" s="4" t="s">
        <v>2190</v>
      </c>
      <c r="E760" s="7" t="s">
        <v>501</v>
      </c>
      <c r="F760" s="7" t="s">
        <v>23</v>
      </c>
    </row>
    <row r="761" spans="1:6" ht="15.75" customHeight="1">
      <c r="A761" s="5">
        <v>760</v>
      </c>
      <c r="B761" s="6" t="s">
        <v>2191</v>
      </c>
      <c r="C761" s="7" t="s">
        <v>2192</v>
      </c>
      <c r="D761" s="4" t="s">
        <v>2193</v>
      </c>
      <c r="E761" s="7" t="s">
        <v>40</v>
      </c>
      <c r="F761" s="7" t="s">
        <v>23</v>
      </c>
    </row>
    <row r="762" spans="1:6" ht="15.75" customHeight="1">
      <c r="A762" s="5">
        <v>761</v>
      </c>
      <c r="B762" s="6" t="s">
        <v>2194</v>
      </c>
      <c r="C762" s="7" t="s">
        <v>2195</v>
      </c>
      <c r="D762" s="4" t="s">
        <v>2196</v>
      </c>
      <c r="E762" s="7" t="s">
        <v>40</v>
      </c>
      <c r="F762" s="7" t="s">
        <v>23</v>
      </c>
    </row>
    <row r="763" spans="1:6" ht="15.75" customHeight="1">
      <c r="A763" s="5">
        <v>762</v>
      </c>
      <c r="B763" s="6" t="s">
        <v>2046</v>
      </c>
      <c r="C763" s="7" t="s">
        <v>2047</v>
      </c>
      <c r="D763" s="4" t="s">
        <v>2048</v>
      </c>
      <c r="E763" s="7" t="s">
        <v>180</v>
      </c>
      <c r="F763" s="7" t="s">
        <v>23</v>
      </c>
    </row>
    <row r="764" spans="1:6" ht="15.75" customHeight="1">
      <c r="A764" s="5">
        <v>763</v>
      </c>
      <c r="B764" s="6" t="s">
        <v>2197</v>
      </c>
      <c r="C764" s="7" t="s">
        <v>2198</v>
      </c>
      <c r="D764" s="4" t="s">
        <v>2199</v>
      </c>
      <c r="E764" s="7" t="s">
        <v>40</v>
      </c>
      <c r="F764" s="7" t="s">
        <v>23</v>
      </c>
    </row>
    <row r="765" spans="1:6" ht="15.75" customHeight="1">
      <c r="A765" s="5">
        <v>764</v>
      </c>
      <c r="B765" s="6" t="s">
        <v>2200</v>
      </c>
      <c r="C765" s="7" t="s">
        <v>2201</v>
      </c>
      <c r="D765" s="4" t="s">
        <v>2202</v>
      </c>
      <c r="E765" s="7" t="s">
        <v>50</v>
      </c>
      <c r="F765" s="7" t="s">
        <v>23</v>
      </c>
    </row>
    <row r="766" spans="1:6" ht="15.75" customHeight="1">
      <c r="A766" s="5">
        <v>765</v>
      </c>
      <c r="B766" s="6" t="s">
        <v>2203</v>
      </c>
      <c r="C766" s="7" t="s">
        <v>2204</v>
      </c>
      <c r="D766" s="4" t="s">
        <v>2205</v>
      </c>
      <c r="E766" s="7" t="s">
        <v>120</v>
      </c>
      <c r="F766" s="7" t="s">
        <v>23</v>
      </c>
    </row>
    <row r="767" spans="1:6" ht="15.75" customHeight="1">
      <c r="A767" s="5">
        <v>766</v>
      </c>
      <c r="B767" s="6" t="s">
        <v>2206</v>
      </c>
      <c r="C767" s="7" t="s">
        <v>2207</v>
      </c>
      <c r="D767" s="4" t="s">
        <v>2208</v>
      </c>
      <c r="E767" s="7" t="s">
        <v>2209</v>
      </c>
      <c r="F767" s="7" t="s">
        <v>23</v>
      </c>
    </row>
    <row r="768" spans="1:6" ht="15.75" customHeight="1">
      <c r="A768" s="5">
        <v>767</v>
      </c>
      <c r="B768" s="6" t="s">
        <v>2210</v>
      </c>
      <c r="C768" s="7" t="s">
        <v>2207</v>
      </c>
      <c r="D768" s="4" t="s">
        <v>2211</v>
      </c>
      <c r="E768" s="7" t="s">
        <v>2209</v>
      </c>
      <c r="F768" s="7" t="s">
        <v>23</v>
      </c>
    </row>
    <row r="769" spans="1:6" ht="15.75" customHeight="1">
      <c r="A769" s="5">
        <v>768</v>
      </c>
      <c r="B769" s="6" t="s">
        <v>2212</v>
      </c>
      <c r="C769" s="7" t="s">
        <v>2213</v>
      </c>
      <c r="D769" s="4" t="s">
        <v>2214</v>
      </c>
      <c r="E769" s="7" t="s">
        <v>388</v>
      </c>
      <c r="F769" s="7" t="s">
        <v>23</v>
      </c>
    </row>
    <row r="770" spans="1:6" ht="15.75" customHeight="1">
      <c r="A770" s="5">
        <v>769</v>
      </c>
      <c r="B770" s="6" t="s">
        <v>2215</v>
      </c>
      <c r="C770" s="7" t="s">
        <v>2216</v>
      </c>
      <c r="D770" s="4" t="s">
        <v>2217</v>
      </c>
      <c r="E770" s="7" t="s">
        <v>180</v>
      </c>
      <c r="F770" s="7" t="s">
        <v>23</v>
      </c>
    </row>
    <row r="771" spans="1:6" ht="15.75" customHeight="1">
      <c r="A771" s="5">
        <v>770</v>
      </c>
      <c r="B771" s="6" t="s">
        <v>2218</v>
      </c>
      <c r="C771" s="7" t="s">
        <v>1485</v>
      </c>
      <c r="D771" s="4" t="s">
        <v>2219</v>
      </c>
      <c r="E771" s="7" t="s">
        <v>384</v>
      </c>
      <c r="F771" s="7" t="s">
        <v>23</v>
      </c>
    </row>
    <row r="772" spans="1:6" ht="15.75" customHeight="1">
      <c r="A772" s="5">
        <v>771</v>
      </c>
      <c r="B772" s="6" t="s">
        <v>2220</v>
      </c>
      <c r="C772" s="7" t="s">
        <v>2221</v>
      </c>
      <c r="D772" s="4" t="s">
        <v>2222</v>
      </c>
      <c r="E772" s="7" t="s">
        <v>384</v>
      </c>
      <c r="F772" s="7" t="s">
        <v>23</v>
      </c>
    </row>
    <row r="773" spans="1:6" ht="15.75" customHeight="1">
      <c r="A773" s="5">
        <v>772</v>
      </c>
      <c r="B773" s="6" t="s">
        <v>2223</v>
      </c>
      <c r="C773" s="7" t="s">
        <v>2224</v>
      </c>
      <c r="D773" s="4" t="s">
        <v>2225</v>
      </c>
      <c r="E773" s="7" t="s">
        <v>127</v>
      </c>
      <c r="F773" s="7" t="s">
        <v>23</v>
      </c>
    </row>
    <row r="774" spans="1:6" ht="15.75" customHeight="1">
      <c r="A774" s="5">
        <v>773</v>
      </c>
      <c r="B774" s="6" t="s">
        <v>2226</v>
      </c>
      <c r="C774" s="7" t="s">
        <v>2224</v>
      </c>
      <c r="D774" s="4" t="s">
        <v>2227</v>
      </c>
      <c r="E774" s="7" t="s">
        <v>127</v>
      </c>
      <c r="F774" s="7" t="s">
        <v>23</v>
      </c>
    </row>
    <row r="775" spans="1:6" ht="15.75" customHeight="1">
      <c r="A775" s="5">
        <v>774</v>
      </c>
      <c r="B775" s="6" t="s">
        <v>2228</v>
      </c>
      <c r="C775" s="7" t="s">
        <v>2229</v>
      </c>
      <c r="D775" s="4" t="s">
        <v>2230</v>
      </c>
      <c r="E775" s="7" t="s">
        <v>36</v>
      </c>
      <c r="F775" s="7" t="s">
        <v>23</v>
      </c>
    </row>
    <row r="776" spans="1:6" ht="15.75" customHeight="1">
      <c r="A776" s="5">
        <v>775</v>
      </c>
      <c r="B776" s="6" t="s">
        <v>2231</v>
      </c>
      <c r="C776" s="7" t="s">
        <v>2232</v>
      </c>
      <c r="D776" s="4" t="s">
        <v>2233</v>
      </c>
      <c r="E776" s="7" t="s">
        <v>36</v>
      </c>
      <c r="F776" s="7" t="s">
        <v>23</v>
      </c>
    </row>
    <row r="777" spans="1:6" ht="15.75" customHeight="1">
      <c r="A777" s="5">
        <v>776</v>
      </c>
      <c r="B777" s="6" t="s">
        <v>2234</v>
      </c>
      <c r="C777" s="7" t="s">
        <v>2235</v>
      </c>
      <c r="D777" s="4" t="s">
        <v>2236</v>
      </c>
      <c r="E777" s="7" t="s">
        <v>50</v>
      </c>
      <c r="F777" s="7" t="s">
        <v>23</v>
      </c>
    </row>
    <row r="778" spans="1:6" ht="15.75" customHeight="1">
      <c r="A778" s="5">
        <v>777</v>
      </c>
      <c r="B778" s="6" t="s">
        <v>2237</v>
      </c>
      <c r="C778" s="7" t="s">
        <v>2238</v>
      </c>
      <c r="D778" s="4" t="s">
        <v>2239</v>
      </c>
      <c r="E778" s="7" t="s">
        <v>36</v>
      </c>
      <c r="F778" s="7" t="s">
        <v>23</v>
      </c>
    </row>
    <row r="779" spans="1:6" ht="15.75" customHeight="1">
      <c r="A779" s="5">
        <v>778</v>
      </c>
      <c r="B779" s="6" t="s">
        <v>2240</v>
      </c>
      <c r="C779" s="7" t="s">
        <v>2241</v>
      </c>
      <c r="D779" s="4" t="s">
        <v>2242</v>
      </c>
      <c r="E779" s="7" t="s">
        <v>388</v>
      </c>
      <c r="F779" s="7" t="s">
        <v>23</v>
      </c>
    </row>
    <row r="780" spans="1:6" ht="15.75" customHeight="1">
      <c r="A780" s="5">
        <v>779</v>
      </c>
      <c r="B780" s="6" t="s">
        <v>2243</v>
      </c>
      <c r="C780" s="7" t="s">
        <v>2241</v>
      </c>
      <c r="D780" s="4" t="s">
        <v>2244</v>
      </c>
      <c r="E780" s="7" t="s">
        <v>388</v>
      </c>
      <c r="F780" s="7" t="s">
        <v>23</v>
      </c>
    </row>
    <row r="781" spans="1:6" ht="15.75" customHeight="1">
      <c r="A781" s="5">
        <v>780</v>
      </c>
      <c r="B781" s="6" t="s">
        <v>2245</v>
      </c>
      <c r="C781" s="7" t="s">
        <v>2241</v>
      </c>
      <c r="D781" s="4" t="s">
        <v>2246</v>
      </c>
      <c r="E781" s="7" t="s">
        <v>388</v>
      </c>
      <c r="F781" s="7" t="s">
        <v>23</v>
      </c>
    </row>
    <row r="782" spans="1:6" ht="15.75" customHeight="1">
      <c r="A782" s="5">
        <v>781</v>
      </c>
      <c r="B782" s="6" t="s">
        <v>2247</v>
      </c>
      <c r="C782" s="7" t="s">
        <v>2248</v>
      </c>
      <c r="D782" s="4" t="s">
        <v>2249</v>
      </c>
      <c r="E782" s="7" t="s">
        <v>180</v>
      </c>
      <c r="F782" s="7" t="s">
        <v>23</v>
      </c>
    </row>
    <row r="783" spans="1:6" ht="15.75" customHeight="1">
      <c r="A783" s="5">
        <v>782</v>
      </c>
      <c r="B783" s="6" t="s">
        <v>2250</v>
      </c>
      <c r="C783" s="7" t="s">
        <v>2251</v>
      </c>
      <c r="D783" s="4" t="s">
        <v>2252</v>
      </c>
      <c r="E783" s="7" t="s">
        <v>36</v>
      </c>
      <c r="F783" s="7" t="s">
        <v>23</v>
      </c>
    </row>
    <row r="784" spans="1:6" ht="15.75" customHeight="1">
      <c r="A784" s="5">
        <v>783</v>
      </c>
      <c r="B784" s="6" t="s">
        <v>2253</v>
      </c>
      <c r="C784" s="7" t="s">
        <v>2254</v>
      </c>
      <c r="D784" s="4" t="s">
        <v>2255</v>
      </c>
      <c r="E784" s="7" t="s">
        <v>388</v>
      </c>
      <c r="F784" s="7" t="s">
        <v>23</v>
      </c>
    </row>
    <row r="785" spans="1:6" ht="15.75" customHeight="1">
      <c r="A785" s="5">
        <v>784</v>
      </c>
      <c r="B785" s="6" t="s">
        <v>2256</v>
      </c>
      <c r="C785" s="7" t="s">
        <v>2257</v>
      </c>
      <c r="D785" s="4" t="s">
        <v>2258</v>
      </c>
      <c r="E785" s="7" t="s">
        <v>36</v>
      </c>
      <c r="F785" s="7" t="s">
        <v>23</v>
      </c>
    </row>
    <row r="786" spans="1:6" ht="15.75" customHeight="1">
      <c r="A786" s="5">
        <v>785</v>
      </c>
      <c r="B786" s="6" t="s">
        <v>2259</v>
      </c>
      <c r="C786" s="7" t="s">
        <v>2260</v>
      </c>
      <c r="D786" s="4" t="s">
        <v>2261</v>
      </c>
      <c r="E786" s="7" t="s">
        <v>180</v>
      </c>
      <c r="F786" s="7" t="s">
        <v>23</v>
      </c>
    </row>
    <row r="787" spans="1:6" ht="15.75" customHeight="1">
      <c r="A787" s="5">
        <v>786</v>
      </c>
      <c r="B787" s="6" t="s">
        <v>2262</v>
      </c>
      <c r="C787" s="7" t="s">
        <v>2263</v>
      </c>
      <c r="D787" s="4" t="s">
        <v>2264</v>
      </c>
      <c r="E787" s="7" t="s">
        <v>388</v>
      </c>
      <c r="F787" s="7" t="s">
        <v>23</v>
      </c>
    </row>
    <row r="788" spans="1:6" ht="15.75" customHeight="1">
      <c r="A788" s="5">
        <v>787</v>
      </c>
      <c r="B788" s="6" t="s">
        <v>2046</v>
      </c>
      <c r="C788" s="7" t="s">
        <v>2047</v>
      </c>
      <c r="D788" s="4" t="s">
        <v>2048</v>
      </c>
      <c r="E788" s="7" t="s">
        <v>180</v>
      </c>
      <c r="F788" s="7" t="s">
        <v>23</v>
      </c>
    </row>
    <row r="789" spans="1:6" ht="15.75" customHeight="1">
      <c r="A789" s="5">
        <v>788</v>
      </c>
      <c r="B789" s="6" t="s">
        <v>2265</v>
      </c>
      <c r="C789" s="7" t="s">
        <v>2266</v>
      </c>
      <c r="D789" s="4" t="s">
        <v>2267</v>
      </c>
      <c r="E789" s="7" t="s">
        <v>180</v>
      </c>
      <c r="F789" s="7" t="s">
        <v>23</v>
      </c>
    </row>
    <row r="790" spans="1:6" ht="15.75" customHeight="1">
      <c r="A790" s="5">
        <v>789</v>
      </c>
      <c r="B790" s="6" t="s">
        <v>2268</v>
      </c>
      <c r="C790" s="7" t="s">
        <v>2269</v>
      </c>
      <c r="D790" s="4" t="s">
        <v>2270</v>
      </c>
      <c r="E790" s="7" t="s">
        <v>569</v>
      </c>
      <c r="F790" s="7" t="s">
        <v>23</v>
      </c>
    </row>
    <row r="791" spans="1:6" ht="15.75" customHeight="1">
      <c r="A791" s="5">
        <v>790</v>
      </c>
      <c r="B791" s="6" t="s">
        <v>2271</v>
      </c>
      <c r="C791" s="7" t="s">
        <v>2269</v>
      </c>
      <c r="D791" s="4" t="s">
        <v>2272</v>
      </c>
      <c r="E791" s="7" t="s">
        <v>569</v>
      </c>
      <c r="F791" s="7" t="s">
        <v>23</v>
      </c>
    </row>
    <row r="792" spans="1:6" ht="15.75" customHeight="1">
      <c r="A792" s="5">
        <v>791</v>
      </c>
      <c r="B792" s="6" t="s">
        <v>2273</v>
      </c>
      <c r="C792" s="7" t="s">
        <v>2274</v>
      </c>
      <c r="D792" s="4" t="s">
        <v>2275</v>
      </c>
      <c r="E792" s="7" t="s">
        <v>50</v>
      </c>
      <c r="F792" s="7" t="s">
        <v>23</v>
      </c>
    </row>
    <row r="793" spans="1:6" ht="15.75" customHeight="1">
      <c r="A793" s="5">
        <v>792</v>
      </c>
      <c r="B793" s="6" t="s">
        <v>2276</v>
      </c>
      <c r="C793" s="7" t="s">
        <v>2277</v>
      </c>
      <c r="D793" s="4" t="s">
        <v>2278</v>
      </c>
      <c r="E793" s="7" t="s">
        <v>388</v>
      </c>
      <c r="F793" s="7" t="s">
        <v>23</v>
      </c>
    </row>
    <row r="794" spans="1:6" ht="15.75" customHeight="1">
      <c r="A794" s="5">
        <v>793</v>
      </c>
      <c r="B794" s="6" t="s">
        <v>2279</v>
      </c>
      <c r="C794" s="7" t="s">
        <v>2280</v>
      </c>
      <c r="D794" s="4" t="s">
        <v>2281</v>
      </c>
      <c r="E794" s="7" t="s">
        <v>120</v>
      </c>
      <c r="F794" s="7" t="s">
        <v>23</v>
      </c>
    </row>
    <row r="795" spans="1:6" ht="15.75" customHeight="1">
      <c r="A795" s="5">
        <v>794</v>
      </c>
      <c r="B795" s="6" t="s">
        <v>2282</v>
      </c>
      <c r="C795" s="7" t="s">
        <v>2283</v>
      </c>
      <c r="D795" s="4" t="s">
        <v>2284</v>
      </c>
      <c r="E795" s="7" t="s">
        <v>36</v>
      </c>
      <c r="F795" s="7" t="s">
        <v>23</v>
      </c>
    </row>
    <row r="796" spans="1:6" ht="15.75" customHeight="1">
      <c r="A796" s="5">
        <v>795</v>
      </c>
      <c r="B796" s="6" t="s">
        <v>2285</v>
      </c>
      <c r="C796" s="7" t="s">
        <v>2286</v>
      </c>
      <c r="D796" s="4" t="s">
        <v>2287</v>
      </c>
      <c r="E796" s="7" t="s">
        <v>36</v>
      </c>
      <c r="F796" s="7" t="s">
        <v>23</v>
      </c>
    </row>
    <row r="797" spans="1:6" ht="15.75" customHeight="1">
      <c r="A797" s="5">
        <v>796</v>
      </c>
      <c r="B797" s="6" t="s">
        <v>2288</v>
      </c>
      <c r="C797" s="7" t="s">
        <v>2289</v>
      </c>
      <c r="D797" s="4" t="s">
        <v>2290</v>
      </c>
      <c r="E797" s="7" t="s">
        <v>36</v>
      </c>
      <c r="F797" s="7" t="s">
        <v>23</v>
      </c>
    </row>
    <row r="798" spans="1:6" ht="15.75" customHeight="1">
      <c r="A798" s="5">
        <v>797</v>
      </c>
      <c r="B798" s="6" t="s">
        <v>2291</v>
      </c>
      <c r="C798" s="7" t="s">
        <v>2292</v>
      </c>
      <c r="D798" s="4" t="s">
        <v>2293</v>
      </c>
      <c r="E798" s="7" t="s">
        <v>501</v>
      </c>
      <c r="F798" s="7" t="s">
        <v>23</v>
      </c>
    </row>
    <row r="799" spans="1:6" ht="15.75" customHeight="1">
      <c r="A799" s="5">
        <v>798</v>
      </c>
      <c r="B799" s="6" t="s">
        <v>2294</v>
      </c>
      <c r="C799" s="7" t="s">
        <v>2295</v>
      </c>
      <c r="D799" s="4" t="s">
        <v>2296</v>
      </c>
      <c r="E799" s="7" t="s">
        <v>180</v>
      </c>
      <c r="F799" s="7" t="s">
        <v>23</v>
      </c>
    </row>
    <row r="800" spans="1:6" ht="15.75" customHeight="1">
      <c r="A800" s="5">
        <v>799</v>
      </c>
      <c r="B800" s="6" t="s">
        <v>2297</v>
      </c>
      <c r="C800" s="7" t="s">
        <v>2298</v>
      </c>
      <c r="D800" s="4" t="s">
        <v>2299</v>
      </c>
      <c r="E800" s="7" t="s">
        <v>36</v>
      </c>
      <c r="F800" s="7" t="s">
        <v>23</v>
      </c>
    </row>
    <row r="801" spans="1:6" ht="15.75" customHeight="1">
      <c r="A801" s="5">
        <v>800</v>
      </c>
      <c r="B801" s="6" t="s">
        <v>2300</v>
      </c>
      <c r="C801" s="7" t="s">
        <v>2301</v>
      </c>
      <c r="D801" s="4" t="s">
        <v>2302</v>
      </c>
      <c r="E801" s="7" t="s">
        <v>180</v>
      </c>
      <c r="F801" s="7" t="s">
        <v>23</v>
      </c>
    </row>
    <row r="802" spans="1:6" ht="15.75" customHeight="1">
      <c r="A802" s="5">
        <v>801</v>
      </c>
      <c r="B802" s="6" t="s">
        <v>2303</v>
      </c>
      <c r="C802" s="7" t="s">
        <v>2304</v>
      </c>
      <c r="D802" s="4" t="s">
        <v>2305</v>
      </c>
      <c r="E802" s="7" t="s">
        <v>36</v>
      </c>
      <c r="F802" s="7" t="s">
        <v>23</v>
      </c>
    </row>
    <row r="803" spans="1:6" ht="15.75" customHeight="1">
      <c r="A803" s="5">
        <v>802</v>
      </c>
      <c r="B803" s="6" t="s">
        <v>2306</v>
      </c>
      <c r="C803" s="7" t="s">
        <v>2307</v>
      </c>
      <c r="D803" s="4" t="s">
        <v>2308</v>
      </c>
      <c r="E803" s="7" t="s">
        <v>50</v>
      </c>
      <c r="F803" s="7" t="s">
        <v>23</v>
      </c>
    </row>
    <row r="804" spans="1:6" ht="15.75" customHeight="1">
      <c r="A804" s="5">
        <v>803</v>
      </c>
      <c r="B804" s="6" t="s">
        <v>2309</v>
      </c>
      <c r="C804" s="7" t="s">
        <v>2310</v>
      </c>
      <c r="D804" s="4" t="s">
        <v>2311</v>
      </c>
      <c r="E804" s="7" t="s">
        <v>36</v>
      </c>
      <c r="F804" s="7" t="s">
        <v>23</v>
      </c>
    </row>
    <row r="805" spans="1:6" ht="15.75" customHeight="1">
      <c r="A805" s="5">
        <v>804</v>
      </c>
      <c r="B805" s="6" t="s">
        <v>2312</v>
      </c>
      <c r="C805" s="7" t="s">
        <v>2313</v>
      </c>
      <c r="D805" s="4" t="s">
        <v>2314</v>
      </c>
      <c r="E805" s="7" t="s">
        <v>180</v>
      </c>
      <c r="F805" s="7" t="s">
        <v>23</v>
      </c>
    </row>
    <row r="806" spans="1:6" ht="15.75" customHeight="1">
      <c r="A806" s="5">
        <v>805</v>
      </c>
      <c r="B806" s="6" t="s">
        <v>2315</v>
      </c>
      <c r="C806" s="7" t="s">
        <v>2316</v>
      </c>
      <c r="D806" s="4" t="s">
        <v>2317</v>
      </c>
      <c r="E806" s="7" t="s">
        <v>180</v>
      </c>
      <c r="F806" s="7" t="s">
        <v>23</v>
      </c>
    </row>
    <row r="807" spans="1:6" ht="15.75" customHeight="1">
      <c r="A807" s="5">
        <v>806</v>
      </c>
      <c r="B807" s="6" t="s">
        <v>2318</v>
      </c>
      <c r="C807" s="7" t="s">
        <v>2319</v>
      </c>
      <c r="D807" s="4" t="s">
        <v>2320</v>
      </c>
      <c r="E807" s="7" t="s">
        <v>40</v>
      </c>
      <c r="F807" s="7" t="s">
        <v>23</v>
      </c>
    </row>
    <row r="808" spans="1:6" ht="15.75" customHeight="1">
      <c r="A808" s="5">
        <v>807</v>
      </c>
      <c r="B808" s="6" t="s">
        <v>2321</v>
      </c>
      <c r="C808" s="7" t="s">
        <v>2322</v>
      </c>
      <c r="D808" s="4" t="s">
        <v>2323</v>
      </c>
      <c r="E808" s="7" t="s">
        <v>120</v>
      </c>
      <c r="F808" s="7" t="s">
        <v>23</v>
      </c>
    </row>
    <row r="809" spans="1:6" ht="15.75" customHeight="1">
      <c r="A809" s="5">
        <v>808</v>
      </c>
      <c r="B809" s="6" t="s">
        <v>2324</v>
      </c>
      <c r="C809" s="7" t="s">
        <v>2325</v>
      </c>
      <c r="D809" s="4" t="s">
        <v>2326</v>
      </c>
      <c r="E809" s="7" t="s">
        <v>36</v>
      </c>
      <c r="F809" s="7" t="s">
        <v>23</v>
      </c>
    </row>
    <row r="810" spans="1:6" ht="15.75" customHeight="1">
      <c r="A810" s="5">
        <v>809</v>
      </c>
      <c r="B810" s="6" t="s">
        <v>2327</v>
      </c>
      <c r="C810" s="7" t="s">
        <v>2325</v>
      </c>
      <c r="D810" s="4" t="s">
        <v>2328</v>
      </c>
      <c r="E810" s="7" t="s">
        <v>36</v>
      </c>
      <c r="F810" s="7" t="s">
        <v>23</v>
      </c>
    </row>
    <row r="811" spans="1:6" ht="15.75" customHeight="1">
      <c r="A811" s="5">
        <v>810</v>
      </c>
      <c r="B811" s="6" t="s">
        <v>2329</v>
      </c>
      <c r="C811" s="7" t="s">
        <v>2330</v>
      </c>
      <c r="D811" s="4" t="s">
        <v>2331</v>
      </c>
      <c r="E811" s="7" t="s">
        <v>120</v>
      </c>
      <c r="F811" s="7" t="s">
        <v>23</v>
      </c>
    </row>
    <row r="812" spans="1:6" ht="15.75" customHeight="1">
      <c r="A812" s="5">
        <v>811</v>
      </c>
      <c r="B812" s="6" t="s">
        <v>2332</v>
      </c>
      <c r="C812" s="7" t="s">
        <v>2333</v>
      </c>
      <c r="D812" s="4" t="s">
        <v>2334</v>
      </c>
      <c r="E812" s="7" t="s">
        <v>120</v>
      </c>
      <c r="F812" s="7" t="s">
        <v>23</v>
      </c>
    </row>
    <row r="813" spans="1:6" ht="15.75" customHeight="1">
      <c r="A813" s="5">
        <v>812</v>
      </c>
      <c r="B813" s="6" t="s">
        <v>2335</v>
      </c>
      <c r="C813" s="7" t="s">
        <v>2336</v>
      </c>
      <c r="D813" s="4" t="s">
        <v>2337</v>
      </c>
      <c r="E813" s="7" t="s">
        <v>95</v>
      </c>
      <c r="F813" s="7" t="s">
        <v>23</v>
      </c>
    </row>
    <row r="814" spans="1:6" ht="15.75" customHeight="1">
      <c r="A814" s="5">
        <v>813</v>
      </c>
      <c r="B814" s="6" t="s">
        <v>2338</v>
      </c>
      <c r="C814" s="7" t="s">
        <v>2339</v>
      </c>
      <c r="D814" s="4" t="s">
        <v>2340</v>
      </c>
      <c r="E814" s="7" t="s">
        <v>95</v>
      </c>
      <c r="F814" s="7" t="s">
        <v>23</v>
      </c>
    </row>
    <row r="815" spans="1:6" ht="15.75" customHeight="1">
      <c r="A815" s="5">
        <v>814</v>
      </c>
      <c r="B815" s="6" t="s">
        <v>2341</v>
      </c>
      <c r="C815" s="7" t="s">
        <v>2342</v>
      </c>
      <c r="D815" s="4" t="s">
        <v>2343</v>
      </c>
      <c r="E815" s="7" t="s">
        <v>36</v>
      </c>
      <c r="F815" s="7" t="s">
        <v>23</v>
      </c>
    </row>
    <row r="816" spans="1:6" ht="15.75" customHeight="1">
      <c r="A816" s="5">
        <v>815</v>
      </c>
      <c r="B816" s="6" t="s">
        <v>2344</v>
      </c>
      <c r="C816" s="7" t="s">
        <v>2345</v>
      </c>
      <c r="D816" s="4" t="s">
        <v>2346</v>
      </c>
      <c r="E816" s="7" t="s">
        <v>127</v>
      </c>
      <c r="F816" s="7" t="s">
        <v>23</v>
      </c>
    </row>
    <row r="817" spans="1:6" ht="15.75" customHeight="1">
      <c r="A817" s="5">
        <v>816</v>
      </c>
      <c r="B817" s="6" t="s">
        <v>2347</v>
      </c>
      <c r="C817" s="7" t="s">
        <v>2348</v>
      </c>
      <c r="D817" s="4" t="s">
        <v>2349</v>
      </c>
      <c r="E817" s="7" t="s">
        <v>50</v>
      </c>
      <c r="F817" s="7" t="s">
        <v>23</v>
      </c>
    </row>
    <row r="818" spans="1:6" ht="15.75" customHeight="1">
      <c r="A818" s="5">
        <v>817</v>
      </c>
      <c r="B818" s="6" t="s">
        <v>2350</v>
      </c>
      <c r="C818" s="7" t="s">
        <v>2351</v>
      </c>
      <c r="D818" s="4" t="s">
        <v>2352</v>
      </c>
      <c r="E818" s="7" t="s">
        <v>50</v>
      </c>
      <c r="F818" s="7" t="s">
        <v>23</v>
      </c>
    </row>
    <row r="819" spans="1:6" ht="15.75" customHeight="1">
      <c r="A819" s="5">
        <v>818</v>
      </c>
      <c r="B819" s="6" t="s">
        <v>2353</v>
      </c>
      <c r="C819" s="7" t="s">
        <v>2354</v>
      </c>
      <c r="D819" s="4" t="s">
        <v>2355</v>
      </c>
      <c r="E819" s="7" t="s">
        <v>180</v>
      </c>
      <c r="F819" s="7" t="s">
        <v>23</v>
      </c>
    </row>
    <row r="820" spans="1:6" ht="15.75" customHeight="1">
      <c r="A820" s="5">
        <v>819</v>
      </c>
      <c r="B820" s="6" t="s">
        <v>2356</v>
      </c>
      <c r="C820" s="7" t="s">
        <v>2357</v>
      </c>
      <c r="D820" s="4" t="s">
        <v>2358</v>
      </c>
      <c r="E820" s="7" t="s">
        <v>22</v>
      </c>
      <c r="F820" s="7" t="s">
        <v>23</v>
      </c>
    </row>
    <row r="821" spans="1:6" ht="15.75" customHeight="1">
      <c r="A821" s="5">
        <v>820</v>
      </c>
      <c r="B821" s="6" t="s">
        <v>2359</v>
      </c>
      <c r="C821" s="7" t="s">
        <v>2360</v>
      </c>
      <c r="D821" s="4" t="s">
        <v>2361</v>
      </c>
      <c r="E821" s="7" t="s">
        <v>180</v>
      </c>
      <c r="F821" s="7" t="s">
        <v>23</v>
      </c>
    </row>
    <row r="822" spans="1:6" ht="15.75" customHeight="1">
      <c r="A822" s="5">
        <v>821</v>
      </c>
      <c r="B822" s="6" t="s">
        <v>2362</v>
      </c>
      <c r="C822" s="7" t="s">
        <v>2360</v>
      </c>
      <c r="D822" s="4" t="s">
        <v>2363</v>
      </c>
      <c r="E822" s="7" t="s">
        <v>180</v>
      </c>
      <c r="F822" s="7" t="s">
        <v>23</v>
      </c>
    </row>
    <row r="823" spans="1:6" ht="15.75" customHeight="1">
      <c r="A823" s="5">
        <v>822</v>
      </c>
      <c r="B823" s="6" t="s">
        <v>2364</v>
      </c>
      <c r="C823" s="7" t="s">
        <v>2365</v>
      </c>
      <c r="D823" s="4" t="s">
        <v>2366</v>
      </c>
      <c r="E823" s="7" t="s">
        <v>36</v>
      </c>
      <c r="F823" s="7" t="s">
        <v>23</v>
      </c>
    </row>
    <row r="824" spans="1:6" ht="15.75" customHeight="1">
      <c r="A824" s="5">
        <v>823</v>
      </c>
      <c r="B824" s="6" t="s">
        <v>2367</v>
      </c>
      <c r="C824" s="7" t="s">
        <v>2368</v>
      </c>
      <c r="D824" s="4" t="s">
        <v>2369</v>
      </c>
      <c r="E824" s="7" t="s">
        <v>384</v>
      </c>
      <c r="F824" s="7" t="s">
        <v>23</v>
      </c>
    </row>
    <row r="825" spans="1:6" ht="15.75" customHeight="1">
      <c r="A825" s="5">
        <v>824</v>
      </c>
      <c r="B825" s="6" t="s">
        <v>2370</v>
      </c>
      <c r="C825" s="7" t="s">
        <v>2371</v>
      </c>
      <c r="D825" s="4" t="s">
        <v>2372</v>
      </c>
      <c r="E825" s="7" t="s">
        <v>384</v>
      </c>
      <c r="F825" s="7" t="s">
        <v>23</v>
      </c>
    </row>
    <row r="826" spans="1:6" ht="15.75" customHeight="1">
      <c r="A826" s="5">
        <v>825</v>
      </c>
      <c r="B826" s="6" t="s">
        <v>2373</v>
      </c>
      <c r="C826" s="7" t="s">
        <v>2374</v>
      </c>
      <c r="D826" s="4" t="s">
        <v>2375</v>
      </c>
      <c r="E826" s="7" t="s">
        <v>384</v>
      </c>
      <c r="F826" s="7" t="s">
        <v>23</v>
      </c>
    </row>
    <row r="827" spans="1:6" ht="15.75" customHeight="1">
      <c r="A827" s="5">
        <v>826</v>
      </c>
      <c r="B827" s="6" t="s">
        <v>2376</v>
      </c>
      <c r="C827" s="7" t="s">
        <v>2377</v>
      </c>
      <c r="D827" s="4" t="s">
        <v>2378</v>
      </c>
      <c r="E827" s="7" t="s">
        <v>180</v>
      </c>
      <c r="F827" s="7" t="s">
        <v>23</v>
      </c>
    </row>
    <row r="828" spans="1:6" ht="15.75" customHeight="1">
      <c r="A828" s="5">
        <v>827</v>
      </c>
      <c r="B828" s="6" t="s">
        <v>2379</v>
      </c>
      <c r="C828" s="7" t="s">
        <v>2380</v>
      </c>
      <c r="D828" s="4" t="s">
        <v>2381</v>
      </c>
      <c r="E828" s="7" t="s">
        <v>180</v>
      </c>
      <c r="F828" s="7" t="s">
        <v>23</v>
      </c>
    </row>
    <row r="829" spans="1:6" ht="15.75" customHeight="1">
      <c r="A829" s="5">
        <v>828</v>
      </c>
      <c r="B829" s="6" t="s">
        <v>2382</v>
      </c>
      <c r="C829" s="7" t="s">
        <v>2383</v>
      </c>
      <c r="D829" s="4" t="s">
        <v>2384</v>
      </c>
      <c r="E829" s="7" t="s">
        <v>180</v>
      </c>
      <c r="F829" s="7" t="s">
        <v>23</v>
      </c>
    </row>
    <row r="830" spans="1:6" ht="15.75" customHeight="1">
      <c r="A830" s="5">
        <v>829</v>
      </c>
      <c r="B830" s="6" t="s">
        <v>2385</v>
      </c>
      <c r="C830" s="7" t="s">
        <v>2386</v>
      </c>
      <c r="D830" s="4" t="s">
        <v>2387</v>
      </c>
      <c r="E830" s="7" t="s">
        <v>180</v>
      </c>
      <c r="F830" s="7" t="s">
        <v>23</v>
      </c>
    </row>
    <row r="831" spans="1:6" ht="15.75" customHeight="1">
      <c r="A831" s="5">
        <v>830</v>
      </c>
      <c r="B831" s="6" t="s">
        <v>2388</v>
      </c>
      <c r="C831" s="7" t="s">
        <v>2389</v>
      </c>
      <c r="D831" s="4" t="s">
        <v>2390</v>
      </c>
      <c r="E831" s="7" t="s">
        <v>180</v>
      </c>
      <c r="F831" s="7" t="s">
        <v>23</v>
      </c>
    </row>
    <row r="832" spans="1:6" ht="15.75" customHeight="1">
      <c r="A832" s="5">
        <v>831</v>
      </c>
      <c r="B832" s="6" t="s">
        <v>2391</v>
      </c>
      <c r="C832" s="7" t="s">
        <v>2392</v>
      </c>
      <c r="D832" s="4" t="s">
        <v>2393</v>
      </c>
      <c r="E832" s="7" t="s">
        <v>180</v>
      </c>
      <c r="F832" s="7" t="s">
        <v>23</v>
      </c>
    </row>
    <row r="833" spans="1:6" ht="15.75" customHeight="1">
      <c r="A833" s="5">
        <v>832</v>
      </c>
      <c r="B833" s="6" t="s">
        <v>2394</v>
      </c>
      <c r="C833" s="7" t="s">
        <v>2395</v>
      </c>
      <c r="D833" s="4" t="s">
        <v>2396</v>
      </c>
      <c r="E833" s="7" t="s">
        <v>384</v>
      </c>
      <c r="F833" s="7" t="s">
        <v>23</v>
      </c>
    </row>
    <row r="834" spans="1:6" ht="15.75" customHeight="1">
      <c r="A834" s="5">
        <v>833</v>
      </c>
      <c r="B834" s="6" t="s">
        <v>2397</v>
      </c>
      <c r="C834" s="7" t="s">
        <v>2398</v>
      </c>
      <c r="D834" s="4" t="s">
        <v>2399</v>
      </c>
      <c r="E834" s="7" t="s">
        <v>384</v>
      </c>
      <c r="F834" s="7" t="s">
        <v>23</v>
      </c>
    </row>
    <row r="835" spans="1:6" ht="15.75" customHeight="1">
      <c r="A835" s="5">
        <v>834</v>
      </c>
      <c r="B835" s="6" t="s">
        <v>2400</v>
      </c>
      <c r="C835" s="7" t="s">
        <v>2401</v>
      </c>
      <c r="D835" s="4" t="s">
        <v>2402</v>
      </c>
      <c r="E835" s="7" t="s">
        <v>180</v>
      </c>
      <c r="F835" s="7" t="s">
        <v>23</v>
      </c>
    </row>
    <row r="836" spans="1:6" ht="15.75" customHeight="1">
      <c r="A836" s="5">
        <v>835</v>
      </c>
      <c r="B836" s="6" t="s">
        <v>2403</v>
      </c>
      <c r="C836" s="7" t="s">
        <v>2404</v>
      </c>
      <c r="D836" s="4" t="s">
        <v>2405</v>
      </c>
      <c r="E836" s="7" t="s">
        <v>22</v>
      </c>
      <c r="F836" s="7" t="s">
        <v>23</v>
      </c>
    </row>
    <row r="837" spans="1:6" ht="15.75" customHeight="1">
      <c r="A837" s="5">
        <v>836</v>
      </c>
      <c r="B837" s="6" t="s">
        <v>2406</v>
      </c>
      <c r="C837" s="7" t="s">
        <v>2407</v>
      </c>
      <c r="D837" s="4" t="s">
        <v>2408</v>
      </c>
      <c r="E837" s="7" t="s">
        <v>180</v>
      </c>
      <c r="F837" s="7" t="s">
        <v>23</v>
      </c>
    </row>
    <row r="838" spans="1:6" ht="15.75" customHeight="1">
      <c r="A838" s="5">
        <v>837</v>
      </c>
      <c r="B838" s="6" t="s">
        <v>2409</v>
      </c>
      <c r="C838" s="7" t="s">
        <v>2410</v>
      </c>
      <c r="D838" s="4" t="s">
        <v>2411</v>
      </c>
      <c r="E838" s="7" t="s">
        <v>40</v>
      </c>
      <c r="F838" s="7" t="s">
        <v>23</v>
      </c>
    </row>
    <row r="839" spans="1:6" ht="15.75" customHeight="1">
      <c r="A839" s="5">
        <v>838</v>
      </c>
      <c r="B839" s="6" t="s">
        <v>2412</v>
      </c>
      <c r="C839" s="7" t="s">
        <v>2413</v>
      </c>
      <c r="D839" s="4" t="s">
        <v>2414</v>
      </c>
      <c r="E839" s="7" t="s">
        <v>569</v>
      </c>
      <c r="F839" s="7" t="s">
        <v>23</v>
      </c>
    </row>
    <row r="840" spans="1:6" ht="15.75" customHeight="1">
      <c r="A840" s="5">
        <v>839</v>
      </c>
      <c r="B840" s="6" t="s">
        <v>2415</v>
      </c>
      <c r="C840" s="7" t="s">
        <v>2416</v>
      </c>
      <c r="D840" s="4" t="s">
        <v>2417</v>
      </c>
      <c r="E840" s="7" t="s">
        <v>22</v>
      </c>
      <c r="F840" s="7" t="s">
        <v>23</v>
      </c>
    </row>
    <row r="841" spans="1:6" ht="15.75" customHeight="1">
      <c r="A841" s="5">
        <v>840</v>
      </c>
      <c r="B841" s="6" t="s">
        <v>2418</v>
      </c>
      <c r="C841" s="7" t="s">
        <v>2419</v>
      </c>
      <c r="D841" s="4" t="s">
        <v>2420</v>
      </c>
      <c r="E841" s="7" t="s">
        <v>180</v>
      </c>
      <c r="F841" s="7" t="s">
        <v>23</v>
      </c>
    </row>
    <row r="842" spans="1:6" ht="15.75" customHeight="1">
      <c r="A842" s="5">
        <v>841</v>
      </c>
      <c r="B842" s="6" t="s">
        <v>2421</v>
      </c>
      <c r="C842" s="7" t="s">
        <v>2422</v>
      </c>
      <c r="D842" s="4" t="s">
        <v>2423</v>
      </c>
      <c r="E842" s="7" t="s">
        <v>127</v>
      </c>
      <c r="F842" s="7" t="s">
        <v>23</v>
      </c>
    </row>
    <row r="843" spans="1:6" ht="15.75" customHeight="1">
      <c r="A843" s="5">
        <v>842</v>
      </c>
      <c r="B843" s="6" t="s">
        <v>2424</v>
      </c>
      <c r="C843" s="7" t="s">
        <v>2425</v>
      </c>
      <c r="D843" s="4" t="s">
        <v>2426</v>
      </c>
      <c r="E843" s="7" t="s">
        <v>388</v>
      </c>
      <c r="F843" s="7" t="s">
        <v>23</v>
      </c>
    </row>
    <row r="844" spans="1:6" ht="15.75" customHeight="1">
      <c r="A844" s="5">
        <v>843</v>
      </c>
      <c r="B844" s="6" t="s">
        <v>2427</v>
      </c>
      <c r="C844" s="7" t="s">
        <v>2428</v>
      </c>
      <c r="D844" s="4" t="s">
        <v>2429</v>
      </c>
      <c r="E844" s="7" t="s">
        <v>50</v>
      </c>
      <c r="F844" s="7" t="s">
        <v>23</v>
      </c>
    </row>
    <row r="845" spans="1:6" ht="15.75" customHeight="1">
      <c r="A845" s="5">
        <v>844</v>
      </c>
      <c r="B845" s="6" t="s">
        <v>2430</v>
      </c>
      <c r="C845" s="7" t="s">
        <v>2431</v>
      </c>
      <c r="D845" s="4" t="s">
        <v>2432</v>
      </c>
      <c r="E845" s="7" t="s">
        <v>384</v>
      </c>
      <c r="F845" s="7" t="s">
        <v>23</v>
      </c>
    </row>
    <row r="846" spans="1:6" ht="15.75" customHeight="1">
      <c r="A846" s="5">
        <v>845</v>
      </c>
      <c r="B846" s="6" t="s">
        <v>2433</v>
      </c>
      <c r="C846" s="7" t="s">
        <v>2434</v>
      </c>
      <c r="D846" s="4" t="s">
        <v>2435</v>
      </c>
      <c r="E846" s="7" t="s">
        <v>36</v>
      </c>
      <c r="F846" s="7" t="s">
        <v>23</v>
      </c>
    </row>
    <row r="847" spans="1:6" ht="15.75" customHeight="1">
      <c r="A847" s="5">
        <v>846</v>
      </c>
      <c r="B847" s="6" t="s">
        <v>2436</v>
      </c>
      <c r="C847" s="7" t="s">
        <v>2437</v>
      </c>
      <c r="D847" s="4" t="s">
        <v>2438</v>
      </c>
      <c r="E847" s="7" t="s">
        <v>388</v>
      </c>
      <c r="F847" s="7" t="s">
        <v>23</v>
      </c>
    </row>
    <row r="848" spans="1:6" ht="15.75" customHeight="1">
      <c r="A848" s="5">
        <v>847</v>
      </c>
      <c r="B848" s="6" t="s">
        <v>2439</v>
      </c>
      <c r="C848" s="7" t="s">
        <v>2440</v>
      </c>
      <c r="D848" s="4" t="s">
        <v>2441</v>
      </c>
      <c r="E848" s="7" t="s">
        <v>569</v>
      </c>
      <c r="F848" s="7" t="s">
        <v>23</v>
      </c>
    </row>
    <row r="849" spans="1:6" ht="15.75" customHeight="1">
      <c r="A849" s="5">
        <v>848</v>
      </c>
      <c r="B849" s="6" t="s">
        <v>2442</v>
      </c>
      <c r="C849" s="7" t="s">
        <v>2443</v>
      </c>
      <c r="D849" s="4" t="s">
        <v>2444</v>
      </c>
      <c r="E849" s="7" t="s">
        <v>40</v>
      </c>
      <c r="F849" s="7" t="s">
        <v>23</v>
      </c>
    </row>
    <row r="850" spans="1:6" ht="15.75" customHeight="1">
      <c r="A850" s="5">
        <v>849</v>
      </c>
      <c r="B850" s="6" t="s">
        <v>2445</v>
      </c>
      <c r="C850" s="7" t="s">
        <v>2446</v>
      </c>
      <c r="D850" s="4" t="s">
        <v>2447</v>
      </c>
      <c r="E850" s="7" t="s">
        <v>40</v>
      </c>
      <c r="F850" s="7" t="s">
        <v>23</v>
      </c>
    </row>
    <row r="851" spans="1:6" ht="15.75" customHeight="1">
      <c r="A851" s="5">
        <v>850</v>
      </c>
      <c r="B851" s="6" t="s">
        <v>2448</v>
      </c>
      <c r="C851" s="7" t="s">
        <v>2446</v>
      </c>
      <c r="D851" s="4" t="s">
        <v>2449</v>
      </c>
      <c r="E851" s="7" t="s">
        <v>40</v>
      </c>
      <c r="F851" s="7" t="s">
        <v>23</v>
      </c>
    </row>
    <row r="852" spans="1:6" ht="15.75" customHeight="1">
      <c r="A852" s="5">
        <v>851</v>
      </c>
      <c r="B852" s="6" t="s">
        <v>2450</v>
      </c>
      <c r="C852" s="7" t="s">
        <v>2451</v>
      </c>
      <c r="D852" s="4" t="s">
        <v>2452</v>
      </c>
      <c r="E852" s="7" t="s">
        <v>40</v>
      </c>
      <c r="F852" s="7" t="s">
        <v>23</v>
      </c>
    </row>
    <row r="853" spans="1:6" ht="15.75" customHeight="1">
      <c r="A853" s="5">
        <v>852</v>
      </c>
      <c r="B853" s="6" t="s">
        <v>2453</v>
      </c>
      <c r="C853" s="7" t="s">
        <v>2454</v>
      </c>
      <c r="D853" s="4" t="s">
        <v>2455</v>
      </c>
      <c r="E853" s="7" t="s">
        <v>569</v>
      </c>
      <c r="F853" s="7" t="s">
        <v>23</v>
      </c>
    </row>
    <row r="854" spans="1:6" ht="15.75" customHeight="1">
      <c r="A854" s="5">
        <v>853</v>
      </c>
      <c r="B854" s="6" t="s">
        <v>2456</v>
      </c>
      <c r="C854" s="7" t="s">
        <v>2457</v>
      </c>
      <c r="D854" s="4" t="s">
        <v>2458</v>
      </c>
      <c r="E854" s="7" t="s">
        <v>40</v>
      </c>
      <c r="F854" s="7" t="s">
        <v>23</v>
      </c>
    </row>
    <row r="855" spans="1:6" ht="15.75" customHeight="1">
      <c r="A855" s="5">
        <v>854</v>
      </c>
      <c r="B855" s="6" t="s">
        <v>2459</v>
      </c>
      <c r="C855" s="7" t="s">
        <v>2460</v>
      </c>
      <c r="D855" s="4" t="s">
        <v>2461</v>
      </c>
      <c r="E855" s="7" t="s">
        <v>180</v>
      </c>
      <c r="F855" s="7" t="s">
        <v>23</v>
      </c>
    </row>
    <row r="856" spans="1:6" ht="15.75" customHeight="1">
      <c r="A856" s="5">
        <v>855</v>
      </c>
      <c r="B856" s="6" t="s">
        <v>2462</v>
      </c>
      <c r="C856" s="7" t="s">
        <v>2463</v>
      </c>
      <c r="D856" s="4" t="s">
        <v>2464</v>
      </c>
      <c r="E856" s="7" t="s">
        <v>40</v>
      </c>
      <c r="F856" s="7" t="s">
        <v>23</v>
      </c>
    </row>
    <row r="857" spans="1:6" ht="15.75" customHeight="1">
      <c r="A857" s="5">
        <v>856</v>
      </c>
      <c r="B857" s="6" t="s">
        <v>2465</v>
      </c>
      <c r="C857" s="7" t="s">
        <v>2466</v>
      </c>
      <c r="D857" s="4" t="s">
        <v>2467</v>
      </c>
      <c r="E857" s="7" t="s">
        <v>40</v>
      </c>
      <c r="F857" s="7" t="s">
        <v>23</v>
      </c>
    </row>
    <row r="858" spans="1:6" ht="15.75" customHeight="1">
      <c r="A858" s="5">
        <v>857</v>
      </c>
      <c r="B858" s="6" t="s">
        <v>2468</v>
      </c>
      <c r="C858" s="7" t="s">
        <v>2469</v>
      </c>
      <c r="D858" s="4" t="s">
        <v>2470</v>
      </c>
      <c r="E858" s="7" t="s">
        <v>388</v>
      </c>
      <c r="F858" s="7" t="s">
        <v>23</v>
      </c>
    </row>
    <row r="859" spans="1:6" ht="15.75" customHeight="1">
      <c r="A859" s="5">
        <v>858</v>
      </c>
      <c r="B859" s="6" t="s">
        <v>2471</v>
      </c>
      <c r="C859" s="7" t="s">
        <v>2472</v>
      </c>
      <c r="D859" s="4" t="s">
        <v>2473</v>
      </c>
      <c r="E859" s="7" t="s">
        <v>50</v>
      </c>
      <c r="F859" s="7" t="s">
        <v>23</v>
      </c>
    </row>
    <row r="860" spans="1:6" ht="15.75" customHeight="1">
      <c r="A860" s="5">
        <v>859</v>
      </c>
      <c r="B860" s="6" t="s">
        <v>2474</v>
      </c>
      <c r="C860" s="7" t="s">
        <v>2475</v>
      </c>
      <c r="D860" s="4" t="s">
        <v>2476</v>
      </c>
      <c r="E860" s="7" t="s">
        <v>569</v>
      </c>
      <c r="F860" s="7" t="s">
        <v>23</v>
      </c>
    </row>
    <row r="861" spans="1:6" ht="15.75" customHeight="1">
      <c r="A861" s="5">
        <v>860</v>
      </c>
      <c r="B861" s="6" t="s">
        <v>2477</v>
      </c>
      <c r="C861" s="7" t="s">
        <v>2478</v>
      </c>
      <c r="D861" s="4" t="s">
        <v>2479</v>
      </c>
      <c r="E861" s="7" t="s">
        <v>569</v>
      </c>
      <c r="F861" s="7" t="s">
        <v>23</v>
      </c>
    </row>
    <row r="862" spans="1:6" ht="15.75" customHeight="1">
      <c r="A862" s="5">
        <v>861</v>
      </c>
      <c r="B862" s="6" t="s">
        <v>2480</v>
      </c>
      <c r="C862" s="7" t="s">
        <v>2481</v>
      </c>
      <c r="D862" s="4" t="s">
        <v>2482</v>
      </c>
      <c r="E862" s="7" t="s">
        <v>36</v>
      </c>
      <c r="F862" s="7" t="s">
        <v>23</v>
      </c>
    </row>
    <row r="863" spans="1:6" ht="15.75" customHeight="1">
      <c r="A863" s="5">
        <v>862</v>
      </c>
      <c r="B863" s="6" t="s">
        <v>2483</v>
      </c>
      <c r="C863" s="7" t="s">
        <v>2484</v>
      </c>
      <c r="D863" s="4" t="s">
        <v>2485</v>
      </c>
      <c r="E863" s="7" t="s">
        <v>36</v>
      </c>
      <c r="F863" s="7" t="s">
        <v>23</v>
      </c>
    </row>
    <row r="864" spans="1:6" ht="15.75" customHeight="1">
      <c r="A864" s="5">
        <v>863</v>
      </c>
      <c r="B864" s="6" t="s">
        <v>2486</v>
      </c>
      <c r="C864" s="7" t="s">
        <v>2484</v>
      </c>
      <c r="D864" s="4" t="s">
        <v>2487</v>
      </c>
      <c r="E864" s="7" t="s">
        <v>36</v>
      </c>
      <c r="F864" s="7" t="s">
        <v>23</v>
      </c>
    </row>
    <row r="865" spans="1:6" ht="15.75" customHeight="1">
      <c r="A865" s="5">
        <v>864</v>
      </c>
      <c r="B865" s="6" t="s">
        <v>2488</v>
      </c>
      <c r="C865" s="7" t="s">
        <v>2489</v>
      </c>
      <c r="D865" s="4" t="s">
        <v>2490</v>
      </c>
      <c r="E865" s="7" t="s">
        <v>40</v>
      </c>
      <c r="F865" s="7" t="s">
        <v>23</v>
      </c>
    </row>
    <row r="866" spans="1:6" ht="15.75" customHeight="1">
      <c r="A866" s="5">
        <v>865</v>
      </c>
      <c r="B866" s="6" t="s">
        <v>2491</v>
      </c>
      <c r="C866" s="7" t="s">
        <v>2492</v>
      </c>
      <c r="D866" s="4" t="s">
        <v>2493</v>
      </c>
      <c r="E866" s="7" t="s">
        <v>569</v>
      </c>
      <c r="F866" s="7" t="s">
        <v>23</v>
      </c>
    </row>
    <row r="867" spans="1:6" ht="15.75" customHeight="1">
      <c r="A867" s="5">
        <v>866</v>
      </c>
      <c r="B867" s="6" t="s">
        <v>2494</v>
      </c>
      <c r="C867" s="7" t="s">
        <v>2495</v>
      </c>
      <c r="D867" s="4" t="s">
        <v>2496</v>
      </c>
      <c r="E867" s="7" t="s">
        <v>569</v>
      </c>
      <c r="F867" s="7" t="s">
        <v>23</v>
      </c>
    </row>
    <row r="868" spans="1:6" ht="15.75" customHeight="1">
      <c r="A868" s="5">
        <v>867</v>
      </c>
      <c r="B868" s="6" t="s">
        <v>2497</v>
      </c>
      <c r="C868" s="7" t="s">
        <v>2498</v>
      </c>
      <c r="D868" s="4" t="s">
        <v>2499</v>
      </c>
      <c r="E868" s="7" t="s">
        <v>127</v>
      </c>
      <c r="F868" s="7" t="s">
        <v>23</v>
      </c>
    </row>
    <row r="869" spans="1:6" ht="15.75" customHeight="1">
      <c r="A869" s="5">
        <v>868</v>
      </c>
      <c r="B869" s="6" t="s">
        <v>2500</v>
      </c>
      <c r="C869" s="7" t="s">
        <v>2501</v>
      </c>
      <c r="D869" s="4" t="s">
        <v>2502</v>
      </c>
      <c r="E869" s="7" t="s">
        <v>388</v>
      </c>
      <c r="F869" s="7" t="s">
        <v>23</v>
      </c>
    </row>
    <row r="870" spans="1:6" ht="15.75" customHeight="1">
      <c r="A870" s="5">
        <v>869</v>
      </c>
      <c r="B870" s="6" t="s">
        <v>2503</v>
      </c>
      <c r="C870" s="7" t="s">
        <v>2504</v>
      </c>
      <c r="D870" s="4" t="s">
        <v>2505</v>
      </c>
      <c r="E870" s="7" t="s">
        <v>384</v>
      </c>
      <c r="F870" s="7" t="s">
        <v>23</v>
      </c>
    </row>
    <row r="871" spans="1:6" ht="15.75" customHeight="1">
      <c r="A871" s="5">
        <v>870</v>
      </c>
      <c r="B871" s="6" t="s">
        <v>2506</v>
      </c>
      <c r="C871" s="7" t="s">
        <v>2507</v>
      </c>
      <c r="D871" s="4" t="s">
        <v>2508</v>
      </c>
      <c r="E871" s="7" t="s">
        <v>569</v>
      </c>
      <c r="F871" s="7" t="s">
        <v>23</v>
      </c>
    </row>
    <row r="872" spans="1:6" ht="15.75" customHeight="1">
      <c r="A872" s="5">
        <v>871</v>
      </c>
      <c r="B872" s="6" t="s">
        <v>2509</v>
      </c>
      <c r="C872" s="7" t="s">
        <v>2510</v>
      </c>
      <c r="D872" s="4" t="s">
        <v>2511</v>
      </c>
      <c r="E872" s="7" t="s">
        <v>95</v>
      </c>
      <c r="F872" s="7" t="s">
        <v>23</v>
      </c>
    </row>
    <row r="873" spans="1:6" ht="15.75" customHeight="1">
      <c r="A873" s="5">
        <v>872</v>
      </c>
      <c r="B873" s="6" t="s">
        <v>2512</v>
      </c>
      <c r="C873" s="7" t="s">
        <v>2513</v>
      </c>
      <c r="D873" s="4" t="s">
        <v>2514</v>
      </c>
      <c r="E873" s="7" t="s">
        <v>95</v>
      </c>
      <c r="F873" s="7" t="s">
        <v>23</v>
      </c>
    </row>
    <row r="874" spans="1:6" ht="15.75" customHeight="1">
      <c r="A874" s="5">
        <v>873</v>
      </c>
      <c r="B874" s="6" t="s">
        <v>2515</v>
      </c>
      <c r="C874" s="7" t="s">
        <v>2516</v>
      </c>
      <c r="D874" s="4" t="s">
        <v>2517</v>
      </c>
      <c r="E874" s="7" t="s">
        <v>95</v>
      </c>
      <c r="F874" s="7" t="s">
        <v>23</v>
      </c>
    </row>
    <row r="875" spans="1:6" ht="15.75" customHeight="1">
      <c r="A875" s="5">
        <v>874</v>
      </c>
      <c r="B875" s="6" t="s">
        <v>2518</v>
      </c>
      <c r="C875" s="7" t="s">
        <v>2519</v>
      </c>
      <c r="D875" s="4" t="s">
        <v>2520</v>
      </c>
      <c r="E875" s="7" t="s">
        <v>180</v>
      </c>
      <c r="F875" s="7" t="s">
        <v>23</v>
      </c>
    </row>
    <row r="876" spans="1:6" ht="15.75" customHeight="1">
      <c r="A876" s="5">
        <v>875</v>
      </c>
      <c r="B876" s="6" t="s">
        <v>2521</v>
      </c>
      <c r="C876" s="7" t="s">
        <v>2522</v>
      </c>
      <c r="D876" s="4" t="s">
        <v>2523</v>
      </c>
      <c r="E876" s="7" t="s">
        <v>180</v>
      </c>
      <c r="F876" s="7" t="s">
        <v>23</v>
      </c>
    </row>
    <row r="877" spans="1:6" ht="15.75" customHeight="1">
      <c r="A877" s="5">
        <v>876</v>
      </c>
      <c r="B877" s="6" t="s">
        <v>2524</v>
      </c>
      <c r="C877" s="7" t="s">
        <v>2525</v>
      </c>
      <c r="D877" s="4" t="s">
        <v>2526</v>
      </c>
      <c r="E877" s="7" t="s">
        <v>180</v>
      </c>
      <c r="F877" s="7" t="s">
        <v>23</v>
      </c>
    </row>
    <row r="878" spans="1:6" ht="15.75" customHeight="1">
      <c r="A878" s="5">
        <v>877</v>
      </c>
      <c r="B878" s="6" t="s">
        <v>2527</v>
      </c>
      <c r="C878" s="7" t="s">
        <v>2528</v>
      </c>
      <c r="D878" s="4" t="s">
        <v>2529</v>
      </c>
      <c r="E878" s="7" t="s">
        <v>180</v>
      </c>
      <c r="F878" s="7" t="s">
        <v>23</v>
      </c>
    </row>
    <row r="879" spans="1:6" ht="15.75" customHeight="1">
      <c r="A879" s="5">
        <v>878</v>
      </c>
      <c r="B879" s="6" t="s">
        <v>2530</v>
      </c>
      <c r="C879" s="7" t="s">
        <v>2531</v>
      </c>
      <c r="D879" s="4" t="s">
        <v>2532</v>
      </c>
      <c r="E879" s="7" t="s">
        <v>180</v>
      </c>
      <c r="F879" s="7" t="s">
        <v>23</v>
      </c>
    </row>
    <row r="880" spans="1:6" ht="15.75" customHeight="1">
      <c r="A880" s="5">
        <v>879</v>
      </c>
      <c r="B880" s="6" t="s">
        <v>2533</v>
      </c>
      <c r="C880" s="7" t="s">
        <v>2534</v>
      </c>
      <c r="D880" s="4" t="s">
        <v>2535</v>
      </c>
      <c r="E880" s="7" t="s">
        <v>180</v>
      </c>
      <c r="F880" s="7" t="s">
        <v>23</v>
      </c>
    </row>
    <row r="881" spans="1:6" ht="15.75" customHeight="1">
      <c r="A881" s="5">
        <v>880</v>
      </c>
      <c r="B881" s="6" t="s">
        <v>2536</v>
      </c>
      <c r="C881" s="7" t="s">
        <v>2537</v>
      </c>
      <c r="D881" s="4" t="s">
        <v>2538</v>
      </c>
      <c r="E881" s="7" t="s">
        <v>180</v>
      </c>
      <c r="F881" s="7" t="s">
        <v>23</v>
      </c>
    </row>
    <row r="882" spans="1:6" ht="15.75" customHeight="1">
      <c r="A882" s="5">
        <v>881</v>
      </c>
      <c r="B882" s="6" t="s">
        <v>2539</v>
      </c>
      <c r="C882" s="7" t="s">
        <v>2540</v>
      </c>
      <c r="D882" s="4" t="s">
        <v>2541</v>
      </c>
      <c r="E882" s="7" t="s">
        <v>180</v>
      </c>
      <c r="F882" s="7" t="s">
        <v>23</v>
      </c>
    </row>
    <row r="883" spans="1:6" ht="15.75" customHeight="1">
      <c r="A883" s="5">
        <v>882</v>
      </c>
      <c r="B883" s="6" t="s">
        <v>2542</v>
      </c>
      <c r="C883" s="7" t="s">
        <v>2543</v>
      </c>
      <c r="D883" s="4" t="s">
        <v>2544</v>
      </c>
      <c r="E883" s="7" t="s">
        <v>180</v>
      </c>
      <c r="F883" s="7" t="s">
        <v>23</v>
      </c>
    </row>
    <row r="884" spans="1:6" ht="15.75" customHeight="1">
      <c r="A884" s="5">
        <v>883</v>
      </c>
      <c r="B884" s="6" t="s">
        <v>2545</v>
      </c>
      <c r="C884" s="7" t="s">
        <v>2546</v>
      </c>
      <c r="D884" s="4" t="s">
        <v>2547</v>
      </c>
      <c r="E884" s="7" t="s">
        <v>180</v>
      </c>
      <c r="F884" s="7" t="s">
        <v>23</v>
      </c>
    </row>
    <row r="885" spans="1:6" ht="15.75" customHeight="1">
      <c r="A885" s="5">
        <v>884</v>
      </c>
      <c r="B885" s="6" t="s">
        <v>2548</v>
      </c>
      <c r="C885" s="7" t="s">
        <v>2546</v>
      </c>
      <c r="D885" s="4" t="s">
        <v>2549</v>
      </c>
      <c r="E885" s="7" t="s">
        <v>180</v>
      </c>
      <c r="F885" s="7" t="s">
        <v>23</v>
      </c>
    </row>
    <row r="886" spans="1:6" ht="15.75" customHeight="1">
      <c r="A886" s="5">
        <v>885</v>
      </c>
      <c r="B886" s="6" t="s">
        <v>2550</v>
      </c>
      <c r="C886" s="7" t="s">
        <v>2551</v>
      </c>
      <c r="D886" s="4" t="s">
        <v>2552</v>
      </c>
      <c r="E886" s="7" t="s">
        <v>180</v>
      </c>
      <c r="F886" s="7" t="s">
        <v>23</v>
      </c>
    </row>
    <row r="887" spans="1:6" ht="15.75" customHeight="1">
      <c r="A887" s="5">
        <v>886</v>
      </c>
      <c r="B887" s="6" t="s">
        <v>2553</v>
      </c>
      <c r="C887" s="7" t="s">
        <v>2554</v>
      </c>
      <c r="D887" s="4" t="s">
        <v>2555</v>
      </c>
      <c r="E887" s="7" t="s">
        <v>180</v>
      </c>
      <c r="F887" s="7" t="s">
        <v>23</v>
      </c>
    </row>
    <row r="888" spans="1:6" ht="15.75" customHeight="1">
      <c r="A888" s="5">
        <v>887</v>
      </c>
      <c r="B888" s="6" t="s">
        <v>2556</v>
      </c>
      <c r="C888" s="7" t="s">
        <v>2557</v>
      </c>
      <c r="D888" s="4" t="s">
        <v>2558</v>
      </c>
      <c r="E888" s="7" t="s">
        <v>180</v>
      </c>
      <c r="F888" s="7" t="s">
        <v>23</v>
      </c>
    </row>
    <row r="889" spans="1:6" ht="15.75" customHeight="1">
      <c r="A889" s="5">
        <v>888</v>
      </c>
      <c r="B889" s="6" t="s">
        <v>2559</v>
      </c>
      <c r="C889" s="7" t="s">
        <v>2560</v>
      </c>
      <c r="D889" s="4" t="s">
        <v>2561</v>
      </c>
      <c r="E889" s="7" t="s">
        <v>180</v>
      </c>
      <c r="F889" s="7" t="s">
        <v>23</v>
      </c>
    </row>
    <row r="890" spans="1:6" ht="15.75" customHeight="1">
      <c r="A890" s="5">
        <v>889</v>
      </c>
      <c r="B890" s="6" t="s">
        <v>2562</v>
      </c>
      <c r="C890" s="7" t="s">
        <v>2563</v>
      </c>
      <c r="D890" s="4" t="s">
        <v>2564</v>
      </c>
      <c r="E890" s="7" t="s">
        <v>180</v>
      </c>
      <c r="F890" s="7" t="s">
        <v>23</v>
      </c>
    </row>
    <row r="891" spans="1:6" ht="15.75" customHeight="1">
      <c r="A891" s="5">
        <v>890</v>
      </c>
      <c r="B891" s="6" t="s">
        <v>2565</v>
      </c>
      <c r="C891" s="7" t="s">
        <v>2566</v>
      </c>
      <c r="D891" s="4" t="s">
        <v>2567</v>
      </c>
      <c r="E891" s="7" t="s">
        <v>180</v>
      </c>
      <c r="F891" s="7" t="s">
        <v>23</v>
      </c>
    </row>
    <row r="892" spans="1:6" ht="15.75" customHeight="1">
      <c r="A892" s="5">
        <v>891</v>
      </c>
      <c r="B892" s="6" t="s">
        <v>2568</v>
      </c>
      <c r="C892" s="7" t="s">
        <v>2569</v>
      </c>
      <c r="D892" s="4" t="s">
        <v>2570</v>
      </c>
      <c r="E892" s="7" t="s">
        <v>127</v>
      </c>
      <c r="F892" s="7" t="s">
        <v>23</v>
      </c>
    </row>
    <row r="893" spans="1:6" ht="15.75" customHeight="1">
      <c r="A893" s="5">
        <v>892</v>
      </c>
      <c r="B893" s="6" t="s">
        <v>2571</v>
      </c>
      <c r="C893" s="7" t="s">
        <v>2572</v>
      </c>
      <c r="D893" s="4" t="s">
        <v>2573</v>
      </c>
      <c r="E893" s="7" t="s">
        <v>127</v>
      </c>
      <c r="F893" s="7" t="s">
        <v>23</v>
      </c>
    </row>
    <row r="894" spans="1:6" ht="15.75" customHeight="1">
      <c r="A894" s="5">
        <v>893</v>
      </c>
      <c r="B894" s="6" t="s">
        <v>2574</v>
      </c>
      <c r="C894" s="7" t="s">
        <v>2575</v>
      </c>
      <c r="D894" s="4" t="s">
        <v>2576</v>
      </c>
      <c r="E894" s="7" t="s">
        <v>127</v>
      </c>
      <c r="F894" s="7" t="s">
        <v>23</v>
      </c>
    </row>
    <row r="895" spans="1:6" ht="15.75" customHeight="1">
      <c r="A895" s="5">
        <v>894</v>
      </c>
      <c r="B895" s="6" t="s">
        <v>2577</v>
      </c>
      <c r="C895" s="7" t="s">
        <v>2578</v>
      </c>
      <c r="D895" s="4" t="s">
        <v>2579</v>
      </c>
      <c r="E895" s="7" t="s">
        <v>36</v>
      </c>
      <c r="F895" s="7" t="s">
        <v>23</v>
      </c>
    </row>
    <row r="896" spans="1:6" ht="15.75" customHeight="1">
      <c r="A896" s="5">
        <v>895</v>
      </c>
      <c r="B896" s="6" t="s">
        <v>2580</v>
      </c>
      <c r="C896" s="7" t="s">
        <v>2581</v>
      </c>
      <c r="D896" s="4" t="s">
        <v>2582</v>
      </c>
      <c r="E896" s="7" t="s">
        <v>180</v>
      </c>
      <c r="F896" s="7" t="s">
        <v>23</v>
      </c>
    </row>
    <row r="897" spans="1:6" ht="15.75" customHeight="1">
      <c r="A897" s="5">
        <v>896</v>
      </c>
      <c r="B897" s="6" t="s">
        <v>2583</v>
      </c>
      <c r="C897" s="7" t="s">
        <v>2584</v>
      </c>
      <c r="D897" s="4" t="s">
        <v>2585</v>
      </c>
      <c r="E897" s="7" t="s">
        <v>180</v>
      </c>
      <c r="F897" s="7" t="s">
        <v>23</v>
      </c>
    </row>
    <row r="898" spans="1:6" ht="15.75" customHeight="1">
      <c r="A898" s="5">
        <v>897</v>
      </c>
      <c r="B898" s="6" t="s">
        <v>2586</v>
      </c>
      <c r="C898" s="7" t="s">
        <v>2587</v>
      </c>
      <c r="D898" s="4" t="s">
        <v>2588</v>
      </c>
      <c r="E898" s="7" t="s">
        <v>569</v>
      </c>
      <c r="F898" s="7" t="s">
        <v>23</v>
      </c>
    </row>
    <row r="899" spans="1:6" ht="15.75" customHeight="1">
      <c r="A899" s="5">
        <v>898</v>
      </c>
      <c r="B899" s="6" t="s">
        <v>2589</v>
      </c>
      <c r="C899" s="7" t="s">
        <v>2590</v>
      </c>
      <c r="D899" s="4" t="s">
        <v>2591</v>
      </c>
      <c r="E899" s="7" t="s">
        <v>569</v>
      </c>
      <c r="F899" s="7" t="s">
        <v>23</v>
      </c>
    </row>
    <row r="900" spans="1:6" ht="15.75" customHeight="1">
      <c r="A900" s="5">
        <v>899</v>
      </c>
      <c r="B900" s="6" t="s">
        <v>2592</v>
      </c>
      <c r="C900" s="7" t="s">
        <v>2593</v>
      </c>
      <c r="D900" s="4" t="s">
        <v>2594</v>
      </c>
      <c r="E900" s="7" t="s">
        <v>180</v>
      </c>
      <c r="F900" s="7" t="s">
        <v>23</v>
      </c>
    </row>
    <row r="901" spans="1:6" ht="15.75" customHeight="1">
      <c r="A901" s="5">
        <v>900</v>
      </c>
      <c r="B901" s="6" t="s">
        <v>2595</v>
      </c>
      <c r="C901" s="7" t="s">
        <v>2596</v>
      </c>
      <c r="D901" s="4" t="s">
        <v>2597</v>
      </c>
      <c r="E901" s="7" t="s">
        <v>180</v>
      </c>
      <c r="F901" s="7" t="s">
        <v>23</v>
      </c>
    </row>
    <row r="902" spans="1:6" ht="15.75" customHeight="1">
      <c r="A902" s="5">
        <v>901</v>
      </c>
      <c r="B902" s="6" t="s">
        <v>2598</v>
      </c>
      <c r="C902" s="7" t="s">
        <v>2599</v>
      </c>
      <c r="D902" s="4" t="s">
        <v>2600</v>
      </c>
      <c r="E902" s="7" t="s">
        <v>180</v>
      </c>
      <c r="F902" s="7" t="s">
        <v>23</v>
      </c>
    </row>
    <row r="903" spans="1:6" ht="15.75" customHeight="1">
      <c r="A903" s="5">
        <v>902</v>
      </c>
      <c r="B903" s="6" t="s">
        <v>2601</v>
      </c>
      <c r="C903" s="7" t="s">
        <v>2602</v>
      </c>
      <c r="D903" s="4" t="s">
        <v>2603</v>
      </c>
      <c r="E903" s="7" t="s">
        <v>569</v>
      </c>
      <c r="F903" s="7" t="s">
        <v>23</v>
      </c>
    </row>
    <row r="904" spans="1:6" ht="15.75" customHeight="1">
      <c r="A904" s="5">
        <v>903</v>
      </c>
      <c r="B904" s="6" t="s">
        <v>2604</v>
      </c>
      <c r="C904" s="7" t="s">
        <v>2605</v>
      </c>
      <c r="D904" s="4" t="s">
        <v>2606</v>
      </c>
      <c r="E904" s="7" t="s">
        <v>180</v>
      </c>
      <c r="F904" s="7" t="s">
        <v>23</v>
      </c>
    </row>
    <row r="905" spans="1:6" ht="15.75" customHeight="1">
      <c r="A905" s="5">
        <v>904</v>
      </c>
      <c r="B905" s="6" t="s">
        <v>2607</v>
      </c>
      <c r="C905" s="7" t="s">
        <v>2608</v>
      </c>
      <c r="D905" s="4" t="s">
        <v>2609</v>
      </c>
      <c r="E905" s="7" t="s">
        <v>180</v>
      </c>
      <c r="F905" s="7" t="s">
        <v>23</v>
      </c>
    </row>
    <row r="906" spans="1:6" ht="15.75" customHeight="1">
      <c r="A906" s="5">
        <v>905</v>
      </c>
      <c r="B906" s="6" t="s">
        <v>2610</v>
      </c>
      <c r="C906" s="7" t="s">
        <v>2611</v>
      </c>
      <c r="D906" s="4" t="s">
        <v>2612</v>
      </c>
      <c r="E906" s="7" t="s">
        <v>569</v>
      </c>
      <c r="F906" s="7" t="s">
        <v>23</v>
      </c>
    </row>
    <row r="907" spans="1:6" ht="15.75" customHeight="1">
      <c r="A907" s="5">
        <v>906</v>
      </c>
      <c r="B907" s="6" t="s">
        <v>2613</v>
      </c>
      <c r="C907" s="7" t="s">
        <v>2614</v>
      </c>
      <c r="D907" s="4" t="s">
        <v>2615</v>
      </c>
      <c r="E907" s="7" t="s">
        <v>569</v>
      </c>
      <c r="F907" s="7" t="s">
        <v>23</v>
      </c>
    </row>
    <row r="908" spans="1:6" ht="15.75" customHeight="1">
      <c r="A908" s="5">
        <v>907</v>
      </c>
      <c r="B908" s="6" t="s">
        <v>2616</v>
      </c>
      <c r="C908" s="7" t="s">
        <v>2617</v>
      </c>
      <c r="D908" s="4" t="s">
        <v>2618</v>
      </c>
      <c r="E908" s="7" t="s">
        <v>180</v>
      </c>
      <c r="F908" s="7" t="s">
        <v>23</v>
      </c>
    </row>
    <row r="909" spans="1:6" ht="15.75" customHeight="1">
      <c r="A909" s="5">
        <v>908</v>
      </c>
      <c r="B909" s="6" t="s">
        <v>2619</v>
      </c>
      <c r="C909" s="7" t="s">
        <v>2620</v>
      </c>
      <c r="D909" s="4" t="s">
        <v>2621</v>
      </c>
      <c r="E909" s="7" t="s">
        <v>384</v>
      </c>
      <c r="F909" s="7" t="s">
        <v>23</v>
      </c>
    </row>
    <row r="910" spans="1:6" ht="15.75" customHeight="1">
      <c r="A910" s="5">
        <v>909</v>
      </c>
      <c r="B910" s="6" t="s">
        <v>2622</v>
      </c>
      <c r="C910" s="7" t="s">
        <v>2623</v>
      </c>
      <c r="D910" s="4" t="s">
        <v>2624</v>
      </c>
      <c r="E910" s="7" t="s">
        <v>36</v>
      </c>
      <c r="F910" s="7" t="s">
        <v>23</v>
      </c>
    </row>
    <row r="911" spans="1:6" ht="15.75" customHeight="1">
      <c r="A911" s="5">
        <v>910</v>
      </c>
      <c r="B911" s="6" t="s">
        <v>2625</v>
      </c>
      <c r="C911" s="7" t="s">
        <v>2626</v>
      </c>
      <c r="D911" s="4" t="s">
        <v>2627</v>
      </c>
      <c r="E911" s="7" t="s">
        <v>569</v>
      </c>
      <c r="F911" s="7" t="s">
        <v>23</v>
      </c>
    </row>
    <row r="912" spans="1:6" ht="15.75" customHeight="1">
      <c r="A912" s="5">
        <v>911</v>
      </c>
      <c r="B912" s="6" t="s">
        <v>2628</v>
      </c>
      <c r="C912" s="7" t="s">
        <v>2629</v>
      </c>
      <c r="D912" s="4" t="s">
        <v>2630</v>
      </c>
      <c r="E912" s="7" t="s">
        <v>569</v>
      </c>
      <c r="F912" s="7" t="s">
        <v>23</v>
      </c>
    </row>
    <row r="913" spans="1:6" ht="15.75" customHeight="1">
      <c r="A913" s="5">
        <v>912</v>
      </c>
      <c r="B913" s="6" t="s">
        <v>2631</v>
      </c>
      <c r="C913" s="7" t="s">
        <v>2632</v>
      </c>
      <c r="D913" s="4" t="s">
        <v>2633</v>
      </c>
      <c r="E913" s="7" t="s">
        <v>180</v>
      </c>
      <c r="F913" s="7" t="s">
        <v>23</v>
      </c>
    </row>
    <row r="914" spans="1:6" ht="15.75" customHeight="1">
      <c r="A914" s="5">
        <v>913</v>
      </c>
      <c r="B914" s="6" t="s">
        <v>2634</v>
      </c>
      <c r="C914" s="7" t="s">
        <v>2635</v>
      </c>
      <c r="D914" s="4" t="s">
        <v>2636</v>
      </c>
      <c r="E914" s="7" t="s">
        <v>180</v>
      </c>
      <c r="F914" s="7" t="s">
        <v>23</v>
      </c>
    </row>
    <row r="915" spans="1:6" ht="15.75" customHeight="1">
      <c r="A915" s="5">
        <v>914</v>
      </c>
      <c r="B915" s="6" t="s">
        <v>2637</v>
      </c>
      <c r="C915" s="7" t="s">
        <v>2638</v>
      </c>
      <c r="D915" s="4" t="s">
        <v>2639</v>
      </c>
      <c r="E915" s="7" t="s">
        <v>180</v>
      </c>
      <c r="F915" s="7" t="s">
        <v>23</v>
      </c>
    </row>
    <row r="916" spans="1:6" ht="15.75" customHeight="1">
      <c r="A916" s="5">
        <v>915</v>
      </c>
      <c r="B916" s="6" t="s">
        <v>2640</v>
      </c>
      <c r="C916" s="7" t="s">
        <v>2641</v>
      </c>
      <c r="D916" s="4" t="s">
        <v>2642</v>
      </c>
      <c r="E916" s="7" t="s">
        <v>36</v>
      </c>
      <c r="F916" s="7" t="s">
        <v>23</v>
      </c>
    </row>
    <row r="917" spans="1:6" ht="15.75" customHeight="1">
      <c r="A917" s="5">
        <v>916</v>
      </c>
      <c r="B917" s="6" t="s">
        <v>2643</v>
      </c>
      <c r="C917" s="7" t="s">
        <v>2644</v>
      </c>
      <c r="D917" s="4" t="s">
        <v>2645</v>
      </c>
      <c r="E917" s="7" t="s">
        <v>36</v>
      </c>
      <c r="F917" s="7" t="s">
        <v>23</v>
      </c>
    </row>
    <row r="918" spans="1:6" ht="15.75" customHeight="1">
      <c r="A918" s="5">
        <v>917</v>
      </c>
      <c r="B918" s="6" t="s">
        <v>2646</v>
      </c>
      <c r="C918" s="7" t="s">
        <v>2647</v>
      </c>
      <c r="D918" s="4" t="s">
        <v>2648</v>
      </c>
      <c r="E918" s="7" t="s">
        <v>40</v>
      </c>
      <c r="F918" s="7" t="s">
        <v>23</v>
      </c>
    </row>
    <row r="919" spans="1:6" ht="15.75" customHeight="1">
      <c r="A919" s="5">
        <v>918</v>
      </c>
      <c r="B919" s="6" t="s">
        <v>2649</v>
      </c>
      <c r="C919" s="7" t="s">
        <v>2650</v>
      </c>
      <c r="D919" s="4" t="s">
        <v>2651</v>
      </c>
      <c r="E919" s="7" t="s">
        <v>36</v>
      </c>
      <c r="F919" s="7" t="s">
        <v>23</v>
      </c>
    </row>
    <row r="920" spans="1:6" ht="15.75" customHeight="1">
      <c r="A920" s="5">
        <v>919</v>
      </c>
      <c r="B920" s="6" t="s">
        <v>2652</v>
      </c>
      <c r="C920" s="7" t="s">
        <v>2653</v>
      </c>
      <c r="D920" s="4" t="s">
        <v>2654</v>
      </c>
      <c r="E920" s="7" t="s">
        <v>36</v>
      </c>
      <c r="F920" s="7" t="s">
        <v>23</v>
      </c>
    </row>
    <row r="921" spans="1:6" ht="15.75" customHeight="1">
      <c r="A921" s="5">
        <v>920</v>
      </c>
      <c r="B921" s="6" t="s">
        <v>2655</v>
      </c>
      <c r="C921" s="7" t="s">
        <v>2656</v>
      </c>
      <c r="D921" s="4" t="s">
        <v>2657</v>
      </c>
      <c r="E921" s="7" t="s">
        <v>36</v>
      </c>
      <c r="F921" s="7" t="s">
        <v>23</v>
      </c>
    </row>
    <row r="922" spans="1:6" ht="15.75" customHeight="1">
      <c r="A922" s="5">
        <v>921</v>
      </c>
      <c r="B922" s="6" t="s">
        <v>2658</v>
      </c>
      <c r="C922" s="7" t="s">
        <v>2659</v>
      </c>
      <c r="D922" s="4" t="s">
        <v>2660</v>
      </c>
      <c r="E922" s="7" t="s">
        <v>36</v>
      </c>
      <c r="F922" s="7" t="s">
        <v>23</v>
      </c>
    </row>
    <row r="923" spans="1:6" ht="15.75" customHeight="1">
      <c r="A923" s="5">
        <v>922</v>
      </c>
      <c r="B923" s="6" t="s">
        <v>2661</v>
      </c>
      <c r="C923" s="7" t="s">
        <v>2662</v>
      </c>
      <c r="D923" s="4" t="s">
        <v>2663</v>
      </c>
      <c r="E923" s="7" t="s">
        <v>36</v>
      </c>
      <c r="F923" s="7" t="s">
        <v>23</v>
      </c>
    </row>
    <row r="924" spans="1:6" ht="15.75" customHeight="1">
      <c r="A924" s="5">
        <v>923</v>
      </c>
      <c r="B924" s="6" t="s">
        <v>2664</v>
      </c>
      <c r="C924" s="7" t="s">
        <v>2665</v>
      </c>
      <c r="D924" s="4" t="s">
        <v>2666</v>
      </c>
      <c r="E924" s="7" t="s">
        <v>36</v>
      </c>
      <c r="F924" s="7" t="s">
        <v>23</v>
      </c>
    </row>
    <row r="925" spans="1:6" ht="15.75" customHeight="1">
      <c r="A925" s="5">
        <v>924</v>
      </c>
      <c r="B925" s="6" t="s">
        <v>2667</v>
      </c>
      <c r="C925" s="7" t="s">
        <v>2668</v>
      </c>
      <c r="D925" s="4" t="s">
        <v>2669</v>
      </c>
      <c r="E925" s="7" t="s">
        <v>36</v>
      </c>
      <c r="F925" s="7" t="s">
        <v>23</v>
      </c>
    </row>
    <row r="926" spans="1:6" ht="15.75" customHeight="1">
      <c r="A926" s="5">
        <v>925</v>
      </c>
      <c r="B926" s="6" t="s">
        <v>2670</v>
      </c>
      <c r="C926" s="7" t="s">
        <v>2671</v>
      </c>
      <c r="D926" s="4" t="s">
        <v>2672</v>
      </c>
      <c r="E926" s="7" t="s">
        <v>36</v>
      </c>
      <c r="F926" s="7" t="s">
        <v>23</v>
      </c>
    </row>
    <row r="927" spans="1:6" ht="15.75" customHeight="1">
      <c r="A927" s="5">
        <v>926</v>
      </c>
      <c r="B927" s="6" t="s">
        <v>2673</v>
      </c>
      <c r="C927" s="7" t="s">
        <v>2674</v>
      </c>
      <c r="D927" s="4" t="s">
        <v>2675</v>
      </c>
      <c r="E927" s="7" t="s">
        <v>36</v>
      </c>
      <c r="F927" s="7" t="s">
        <v>23</v>
      </c>
    </row>
    <row r="928" spans="1:6" ht="15.75" customHeight="1">
      <c r="A928" s="5">
        <v>927</v>
      </c>
      <c r="B928" s="6" t="s">
        <v>2676</v>
      </c>
      <c r="C928" s="7" t="s">
        <v>2677</v>
      </c>
      <c r="D928" s="4" t="s">
        <v>2678</v>
      </c>
      <c r="E928" s="7" t="s">
        <v>36</v>
      </c>
      <c r="F928" s="7" t="s">
        <v>23</v>
      </c>
    </row>
    <row r="929" spans="1:6" ht="15.75" customHeight="1">
      <c r="A929" s="5">
        <v>928</v>
      </c>
      <c r="B929" s="6" t="s">
        <v>2679</v>
      </c>
      <c r="C929" s="7" t="s">
        <v>2680</v>
      </c>
      <c r="D929" s="4" t="s">
        <v>2681</v>
      </c>
      <c r="E929" s="7" t="s">
        <v>36</v>
      </c>
      <c r="F929" s="7" t="s">
        <v>23</v>
      </c>
    </row>
    <row r="930" spans="1:6" ht="15.75" customHeight="1">
      <c r="A930" s="5">
        <v>929</v>
      </c>
      <c r="B930" s="6" t="s">
        <v>2682</v>
      </c>
      <c r="C930" s="7" t="s">
        <v>2683</v>
      </c>
      <c r="D930" s="4" t="s">
        <v>2684</v>
      </c>
      <c r="E930" s="7" t="s">
        <v>180</v>
      </c>
      <c r="F930" s="7" t="s">
        <v>23</v>
      </c>
    </row>
    <row r="931" spans="1:6" ht="15.75" customHeight="1">
      <c r="A931" s="5">
        <v>930</v>
      </c>
      <c r="B931" s="6" t="s">
        <v>2685</v>
      </c>
      <c r="C931" s="7" t="s">
        <v>2686</v>
      </c>
      <c r="D931" s="4" t="s">
        <v>2687</v>
      </c>
      <c r="E931" s="7" t="s">
        <v>95</v>
      </c>
      <c r="F931" s="7" t="s">
        <v>23</v>
      </c>
    </row>
    <row r="932" spans="1:6" ht="15.75" customHeight="1">
      <c r="A932" s="5">
        <v>931</v>
      </c>
      <c r="B932" s="6" t="s">
        <v>2688</v>
      </c>
      <c r="C932" s="7" t="s">
        <v>2689</v>
      </c>
      <c r="D932" s="4" t="s">
        <v>2690</v>
      </c>
      <c r="E932" s="7" t="s">
        <v>36</v>
      </c>
      <c r="F932" s="7" t="s">
        <v>23</v>
      </c>
    </row>
    <row r="933" spans="1:6" ht="15.75" customHeight="1">
      <c r="A933" s="5">
        <v>932</v>
      </c>
      <c r="B933" s="6" t="s">
        <v>2691</v>
      </c>
      <c r="C933" s="7" t="s">
        <v>2692</v>
      </c>
      <c r="D933" s="4" t="s">
        <v>2693</v>
      </c>
      <c r="E933" s="7" t="s">
        <v>36</v>
      </c>
      <c r="F933" s="7" t="s">
        <v>23</v>
      </c>
    </row>
    <row r="934" spans="1:6" ht="15.75" customHeight="1">
      <c r="A934" s="5">
        <v>933</v>
      </c>
      <c r="B934" s="6" t="s">
        <v>2694</v>
      </c>
      <c r="C934" s="7" t="s">
        <v>2695</v>
      </c>
      <c r="D934" s="4" t="s">
        <v>2696</v>
      </c>
      <c r="E934" s="7" t="s">
        <v>36</v>
      </c>
      <c r="F934" s="7" t="s">
        <v>23</v>
      </c>
    </row>
    <row r="935" spans="1:6" ht="15.75" customHeight="1">
      <c r="A935" s="5">
        <v>934</v>
      </c>
      <c r="B935" s="6" t="s">
        <v>2697</v>
      </c>
      <c r="C935" s="7" t="s">
        <v>2698</v>
      </c>
      <c r="D935" s="4" t="s">
        <v>2699</v>
      </c>
      <c r="E935" s="7" t="s">
        <v>36</v>
      </c>
      <c r="F935" s="7" t="s">
        <v>23</v>
      </c>
    </row>
    <row r="936" spans="1:6" ht="15.75" customHeight="1">
      <c r="A936" s="5">
        <v>935</v>
      </c>
      <c r="B936" s="6" t="s">
        <v>2700</v>
      </c>
      <c r="C936" s="7" t="s">
        <v>2701</v>
      </c>
      <c r="D936" s="4" t="s">
        <v>2702</v>
      </c>
      <c r="E936" s="7" t="s">
        <v>36</v>
      </c>
      <c r="F936" s="7" t="s">
        <v>23</v>
      </c>
    </row>
    <row r="937" spans="1:6" ht="15.75" customHeight="1">
      <c r="A937" s="5">
        <v>936</v>
      </c>
      <c r="B937" s="6" t="s">
        <v>2703</v>
      </c>
      <c r="C937" s="7" t="s">
        <v>2704</v>
      </c>
      <c r="D937" s="4" t="s">
        <v>2705</v>
      </c>
      <c r="E937" s="7" t="s">
        <v>36</v>
      </c>
      <c r="F937" s="7" t="s">
        <v>23</v>
      </c>
    </row>
    <row r="938" spans="1:6" ht="15.75" customHeight="1">
      <c r="A938" s="5">
        <v>937</v>
      </c>
      <c r="B938" s="6" t="s">
        <v>2706</v>
      </c>
      <c r="C938" s="7" t="s">
        <v>2707</v>
      </c>
      <c r="D938" s="4" t="s">
        <v>2708</v>
      </c>
      <c r="E938" s="7" t="s">
        <v>36</v>
      </c>
      <c r="F938" s="7" t="s">
        <v>23</v>
      </c>
    </row>
    <row r="939" spans="1:6" ht="15.75" customHeight="1">
      <c r="A939" s="5">
        <v>938</v>
      </c>
      <c r="B939" s="6" t="s">
        <v>2709</v>
      </c>
      <c r="C939" s="7" t="s">
        <v>2710</v>
      </c>
      <c r="D939" s="4" t="s">
        <v>2711</v>
      </c>
      <c r="E939" s="7" t="s">
        <v>36</v>
      </c>
      <c r="F939" s="7" t="s">
        <v>23</v>
      </c>
    </row>
    <row r="940" spans="1:6" ht="15.75" customHeight="1">
      <c r="A940" s="5">
        <v>939</v>
      </c>
      <c r="B940" s="6" t="s">
        <v>2712</v>
      </c>
      <c r="C940" s="7" t="s">
        <v>2713</v>
      </c>
      <c r="D940" s="4" t="s">
        <v>2714</v>
      </c>
      <c r="E940" s="7" t="s">
        <v>120</v>
      </c>
      <c r="F940" s="7" t="s">
        <v>23</v>
      </c>
    </row>
    <row r="941" spans="1:6" ht="15.75" customHeight="1">
      <c r="A941" s="5">
        <v>940</v>
      </c>
      <c r="B941" s="6" t="s">
        <v>2715</v>
      </c>
      <c r="C941" s="7" t="s">
        <v>2716</v>
      </c>
      <c r="D941" s="4" t="s">
        <v>2717</v>
      </c>
      <c r="E941" s="7" t="s">
        <v>36</v>
      </c>
      <c r="F941" s="7" t="s">
        <v>23</v>
      </c>
    </row>
    <row r="942" spans="1:6" ht="15.75" customHeight="1">
      <c r="A942" s="5">
        <v>941</v>
      </c>
      <c r="B942" s="6" t="s">
        <v>2718</v>
      </c>
      <c r="C942" s="7" t="s">
        <v>2719</v>
      </c>
      <c r="D942" s="4" t="s">
        <v>2720</v>
      </c>
      <c r="E942" s="7" t="s">
        <v>36</v>
      </c>
      <c r="F942" s="7" t="s">
        <v>23</v>
      </c>
    </row>
    <row r="943" spans="1:6" ht="15.75" customHeight="1">
      <c r="A943" s="5">
        <v>942</v>
      </c>
      <c r="B943" s="6" t="s">
        <v>2721</v>
      </c>
      <c r="C943" s="7" t="s">
        <v>2722</v>
      </c>
      <c r="D943" s="4" t="s">
        <v>2723</v>
      </c>
      <c r="E943" s="7" t="s">
        <v>180</v>
      </c>
      <c r="F943" s="7" t="s">
        <v>23</v>
      </c>
    </row>
    <row r="944" spans="1:6" ht="15.75" customHeight="1">
      <c r="A944" s="5">
        <v>943</v>
      </c>
      <c r="B944" s="6" t="s">
        <v>2724</v>
      </c>
      <c r="C944" s="7" t="s">
        <v>2725</v>
      </c>
      <c r="D944" s="4" t="s">
        <v>2726</v>
      </c>
      <c r="E944" s="7" t="s">
        <v>95</v>
      </c>
      <c r="F944" s="7" t="s">
        <v>23</v>
      </c>
    </row>
    <row r="945" spans="1:6" ht="15.75" customHeight="1">
      <c r="A945" s="5">
        <v>944</v>
      </c>
      <c r="B945" s="6" t="s">
        <v>2727</v>
      </c>
      <c r="C945" s="7" t="s">
        <v>2728</v>
      </c>
      <c r="D945" s="4" t="s">
        <v>2729</v>
      </c>
      <c r="E945" s="7" t="s">
        <v>36</v>
      </c>
      <c r="F945" s="7" t="s">
        <v>23</v>
      </c>
    </row>
    <row r="946" spans="1:6" ht="15.75" customHeight="1">
      <c r="A946" s="5">
        <v>945</v>
      </c>
      <c r="B946" s="6" t="s">
        <v>2730</v>
      </c>
      <c r="C946" s="7" t="s">
        <v>2731</v>
      </c>
      <c r="D946" s="4" t="s">
        <v>2732</v>
      </c>
      <c r="E946" s="7" t="s">
        <v>36</v>
      </c>
      <c r="F946" s="7" t="s">
        <v>23</v>
      </c>
    </row>
    <row r="947" spans="1:6" ht="15.75" customHeight="1">
      <c r="A947" s="5">
        <v>946</v>
      </c>
      <c r="B947" s="6" t="s">
        <v>2733</v>
      </c>
      <c r="C947" s="7" t="s">
        <v>2734</v>
      </c>
      <c r="D947" s="4" t="s">
        <v>2735</v>
      </c>
      <c r="E947" s="7" t="s">
        <v>36</v>
      </c>
      <c r="F947" s="7" t="s">
        <v>23</v>
      </c>
    </row>
    <row r="948" spans="1:6" ht="15.75" customHeight="1">
      <c r="A948" s="5">
        <v>947</v>
      </c>
      <c r="B948" s="6" t="s">
        <v>2736</v>
      </c>
      <c r="C948" s="7" t="s">
        <v>2737</v>
      </c>
      <c r="D948" s="4" t="s">
        <v>2738</v>
      </c>
      <c r="E948" s="7" t="s">
        <v>36</v>
      </c>
      <c r="F948" s="7" t="s">
        <v>23</v>
      </c>
    </row>
    <row r="949" spans="1:6" ht="15.75" customHeight="1">
      <c r="A949" s="5">
        <v>948</v>
      </c>
      <c r="B949" s="6" t="s">
        <v>2739</v>
      </c>
      <c r="C949" s="7" t="s">
        <v>2740</v>
      </c>
      <c r="D949" s="4" t="s">
        <v>2741</v>
      </c>
      <c r="E949" s="7" t="s">
        <v>36</v>
      </c>
      <c r="F949" s="7" t="s">
        <v>23</v>
      </c>
    </row>
    <row r="950" spans="1:6" ht="15.75" customHeight="1">
      <c r="A950" s="5">
        <v>949</v>
      </c>
      <c r="B950" s="6" t="s">
        <v>2742</v>
      </c>
      <c r="C950" s="7" t="s">
        <v>2743</v>
      </c>
      <c r="D950" s="4" t="s">
        <v>2744</v>
      </c>
      <c r="E950" s="7" t="s">
        <v>36</v>
      </c>
      <c r="F950" s="7" t="s">
        <v>23</v>
      </c>
    </row>
    <row r="951" spans="1:6" ht="15.75" customHeight="1">
      <c r="A951" s="5">
        <v>950</v>
      </c>
      <c r="B951" s="6" t="s">
        <v>2745</v>
      </c>
      <c r="C951" s="7" t="s">
        <v>2743</v>
      </c>
      <c r="D951" s="4" t="s">
        <v>2746</v>
      </c>
      <c r="E951" s="7" t="s">
        <v>36</v>
      </c>
      <c r="F951" s="7" t="s">
        <v>23</v>
      </c>
    </row>
    <row r="952" spans="1:6" ht="15.75" customHeight="1">
      <c r="A952" s="5">
        <v>951</v>
      </c>
      <c r="B952" s="6" t="s">
        <v>2747</v>
      </c>
      <c r="C952" s="7" t="s">
        <v>2743</v>
      </c>
      <c r="D952" s="4" t="s">
        <v>2748</v>
      </c>
      <c r="E952" s="7" t="s">
        <v>36</v>
      </c>
      <c r="F952" s="7" t="s">
        <v>23</v>
      </c>
    </row>
    <row r="953" spans="1:6" ht="15.75" customHeight="1">
      <c r="A953" s="5">
        <v>952</v>
      </c>
      <c r="B953" s="6" t="s">
        <v>2749</v>
      </c>
      <c r="C953" s="7" t="s">
        <v>2750</v>
      </c>
      <c r="D953" s="4" t="s">
        <v>2751</v>
      </c>
      <c r="E953" s="7" t="s">
        <v>36</v>
      </c>
      <c r="F953" s="7" t="s">
        <v>23</v>
      </c>
    </row>
    <row r="954" spans="1:6" ht="15.75" customHeight="1">
      <c r="A954" s="5">
        <v>953</v>
      </c>
      <c r="B954" s="6" t="s">
        <v>2752</v>
      </c>
      <c r="C954" s="7" t="s">
        <v>2753</v>
      </c>
      <c r="D954" s="4" t="s">
        <v>2754</v>
      </c>
      <c r="E954" s="7" t="s">
        <v>36</v>
      </c>
      <c r="F954" s="7" t="s">
        <v>23</v>
      </c>
    </row>
    <row r="955" spans="1:6" ht="15.75" customHeight="1">
      <c r="A955" s="5">
        <v>954</v>
      </c>
      <c r="B955" s="6" t="s">
        <v>2755</v>
      </c>
      <c r="C955" s="7" t="s">
        <v>2756</v>
      </c>
      <c r="D955" s="4" t="s">
        <v>2757</v>
      </c>
      <c r="E955" s="7" t="s">
        <v>36</v>
      </c>
      <c r="F955" s="7" t="s">
        <v>23</v>
      </c>
    </row>
    <row r="956" spans="1:6" ht="15.75" customHeight="1">
      <c r="A956" s="5">
        <v>955</v>
      </c>
      <c r="B956" s="6" t="s">
        <v>2758</v>
      </c>
      <c r="C956" s="7" t="s">
        <v>2759</v>
      </c>
      <c r="D956" s="4" t="s">
        <v>2760</v>
      </c>
      <c r="E956" s="7" t="s">
        <v>36</v>
      </c>
      <c r="F956" s="7" t="s">
        <v>23</v>
      </c>
    </row>
    <row r="957" spans="1:6" ht="15.75" customHeight="1">
      <c r="A957" s="5">
        <v>956</v>
      </c>
      <c r="B957" s="6" t="s">
        <v>2761</v>
      </c>
      <c r="C957" s="7" t="s">
        <v>2762</v>
      </c>
      <c r="D957" s="4" t="s">
        <v>2763</v>
      </c>
      <c r="E957" s="7" t="s">
        <v>36</v>
      </c>
      <c r="F957" s="7" t="s">
        <v>23</v>
      </c>
    </row>
    <row r="958" spans="1:6" ht="15.75" customHeight="1">
      <c r="A958" s="5">
        <v>957</v>
      </c>
      <c r="B958" s="6" t="s">
        <v>2764</v>
      </c>
      <c r="C958" s="7" t="s">
        <v>2765</v>
      </c>
      <c r="D958" s="4" t="s">
        <v>2766</v>
      </c>
      <c r="E958" s="7" t="s">
        <v>36</v>
      </c>
      <c r="F958" s="7" t="s">
        <v>23</v>
      </c>
    </row>
    <row r="959" spans="1:6" ht="15.75" customHeight="1">
      <c r="A959" s="5">
        <v>958</v>
      </c>
      <c r="B959" s="6" t="s">
        <v>2767</v>
      </c>
      <c r="C959" s="7" t="s">
        <v>2768</v>
      </c>
      <c r="D959" s="4" t="s">
        <v>2769</v>
      </c>
      <c r="E959" s="7" t="s">
        <v>36</v>
      </c>
      <c r="F959" s="7" t="s">
        <v>23</v>
      </c>
    </row>
    <row r="960" spans="1:6" ht="15.75" customHeight="1">
      <c r="A960" s="5">
        <v>959</v>
      </c>
      <c r="B960" s="6" t="s">
        <v>2770</v>
      </c>
      <c r="C960" s="7" t="s">
        <v>2771</v>
      </c>
      <c r="D960" s="4" t="s">
        <v>2772</v>
      </c>
      <c r="E960" s="7" t="s">
        <v>36</v>
      </c>
      <c r="F960" s="7" t="s">
        <v>23</v>
      </c>
    </row>
    <row r="961" spans="1:6" ht="15.75" customHeight="1">
      <c r="A961" s="5">
        <v>960</v>
      </c>
      <c r="B961" s="6" t="s">
        <v>2773</v>
      </c>
      <c r="C961" s="7" t="s">
        <v>2774</v>
      </c>
      <c r="D961" s="4" t="s">
        <v>2775</v>
      </c>
      <c r="E961" s="7" t="s">
        <v>36</v>
      </c>
      <c r="F961" s="7" t="s">
        <v>23</v>
      </c>
    </row>
    <row r="962" spans="1:6" ht="15.75" customHeight="1">
      <c r="A962" s="5">
        <v>961</v>
      </c>
      <c r="B962" s="6" t="s">
        <v>2776</v>
      </c>
      <c r="C962" s="7" t="s">
        <v>2777</v>
      </c>
      <c r="D962" s="4" t="s">
        <v>2778</v>
      </c>
      <c r="E962" s="7" t="s">
        <v>36</v>
      </c>
      <c r="F962" s="7" t="s">
        <v>23</v>
      </c>
    </row>
    <row r="963" spans="1:6" ht="15.75" customHeight="1">
      <c r="A963" s="5">
        <v>962</v>
      </c>
      <c r="B963" s="6" t="s">
        <v>2779</v>
      </c>
      <c r="C963" s="7" t="s">
        <v>2780</v>
      </c>
      <c r="D963" s="4" t="s">
        <v>2781</v>
      </c>
      <c r="E963" s="7" t="s">
        <v>36</v>
      </c>
      <c r="F963" s="7" t="s">
        <v>23</v>
      </c>
    </row>
    <row r="964" spans="1:6" ht="15.75" customHeight="1">
      <c r="A964" s="5">
        <v>963</v>
      </c>
      <c r="B964" s="6" t="s">
        <v>2782</v>
      </c>
      <c r="C964" s="7" t="s">
        <v>2783</v>
      </c>
      <c r="D964" s="4" t="s">
        <v>2784</v>
      </c>
      <c r="E964" s="7" t="s">
        <v>36</v>
      </c>
      <c r="F964" s="7" t="s">
        <v>23</v>
      </c>
    </row>
    <row r="965" spans="1:6" ht="15.75" customHeight="1">
      <c r="A965" s="5">
        <v>964</v>
      </c>
      <c r="B965" s="6" t="s">
        <v>2785</v>
      </c>
      <c r="C965" s="7" t="s">
        <v>2786</v>
      </c>
      <c r="D965" s="4" t="s">
        <v>2787</v>
      </c>
      <c r="E965" s="7" t="s">
        <v>36</v>
      </c>
      <c r="F965" s="7" t="s">
        <v>23</v>
      </c>
    </row>
    <row r="966" spans="1:6" ht="15.75" customHeight="1">
      <c r="A966" s="5">
        <v>965</v>
      </c>
      <c r="B966" s="6" t="s">
        <v>2788</v>
      </c>
      <c r="C966" s="7" t="s">
        <v>2789</v>
      </c>
      <c r="D966" s="4" t="s">
        <v>2790</v>
      </c>
      <c r="E966" s="7" t="s">
        <v>36</v>
      </c>
      <c r="F966" s="7" t="s">
        <v>23</v>
      </c>
    </row>
    <row r="967" spans="1:6" ht="15.75" customHeight="1">
      <c r="A967" s="5">
        <v>966</v>
      </c>
      <c r="B967" s="6" t="s">
        <v>2791</v>
      </c>
      <c r="C967" s="7" t="s">
        <v>2792</v>
      </c>
      <c r="D967" s="4" t="s">
        <v>2793</v>
      </c>
      <c r="E967" s="7" t="s">
        <v>36</v>
      </c>
      <c r="F967" s="7" t="s">
        <v>23</v>
      </c>
    </row>
    <row r="968" spans="1:6" ht="15.75" customHeight="1">
      <c r="A968" s="5">
        <v>967</v>
      </c>
      <c r="B968" s="6" t="s">
        <v>2794</v>
      </c>
      <c r="C968" s="7" t="s">
        <v>2795</v>
      </c>
      <c r="D968" s="4" t="s">
        <v>2796</v>
      </c>
      <c r="E968" s="7" t="s">
        <v>36</v>
      </c>
      <c r="F968" s="7" t="s">
        <v>23</v>
      </c>
    </row>
    <row r="969" spans="1:6" ht="15.75" customHeight="1">
      <c r="A969" s="5">
        <v>968</v>
      </c>
      <c r="B969" s="6" t="s">
        <v>2797</v>
      </c>
      <c r="C969" s="7" t="s">
        <v>2798</v>
      </c>
      <c r="D969" s="4" t="s">
        <v>2799</v>
      </c>
      <c r="E969" s="7" t="s">
        <v>36</v>
      </c>
      <c r="F969" s="7" t="s">
        <v>23</v>
      </c>
    </row>
    <row r="970" spans="1:6" ht="15.75" customHeight="1">
      <c r="A970" s="5">
        <v>969</v>
      </c>
      <c r="B970" s="6" t="s">
        <v>2800</v>
      </c>
      <c r="C970" s="7" t="s">
        <v>2801</v>
      </c>
      <c r="D970" s="4" t="s">
        <v>2802</v>
      </c>
      <c r="E970" s="7" t="s">
        <v>36</v>
      </c>
      <c r="F970" s="7" t="s">
        <v>23</v>
      </c>
    </row>
    <row r="971" spans="1:6" ht="15.75" customHeight="1">
      <c r="A971" s="5">
        <v>970</v>
      </c>
      <c r="B971" s="6" t="s">
        <v>2803</v>
      </c>
      <c r="C971" s="7" t="s">
        <v>2804</v>
      </c>
      <c r="D971" s="4" t="s">
        <v>2805</v>
      </c>
      <c r="E971" s="7" t="s">
        <v>36</v>
      </c>
      <c r="F971" s="7" t="s">
        <v>23</v>
      </c>
    </row>
    <row r="972" spans="1:6" ht="15.75" customHeight="1">
      <c r="A972" s="5">
        <v>971</v>
      </c>
      <c r="B972" s="6" t="s">
        <v>2806</v>
      </c>
      <c r="C972" s="7" t="s">
        <v>2807</v>
      </c>
      <c r="D972" s="4" t="s">
        <v>2808</v>
      </c>
      <c r="E972" s="7" t="s">
        <v>36</v>
      </c>
      <c r="F972" s="7" t="s">
        <v>23</v>
      </c>
    </row>
    <row r="973" spans="1:6" ht="15.75" customHeight="1">
      <c r="A973" s="5">
        <v>972</v>
      </c>
      <c r="B973" s="6" t="s">
        <v>2809</v>
      </c>
      <c r="C973" s="7" t="s">
        <v>2810</v>
      </c>
      <c r="D973" s="4" t="s">
        <v>2811</v>
      </c>
      <c r="E973" s="7" t="s">
        <v>36</v>
      </c>
      <c r="F973" s="7" t="s">
        <v>23</v>
      </c>
    </row>
    <row r="974" spans="1:6" ht="15.75" customHeight="1">
      <c r="A974" s="5">
        <v>973</v>
      </c>
      <c r="B974" s="6" t="s">
        <v>2812</v>
      </c>
      <c r="C974" s="7" t="s">
        <v>2813</v>
      </c>
      <c r="D974" s="4" t="s">
        <v>2814</v>
      </c>
      <c r="E974" s="7" t="s">
        <v>36</v>
      </c>
      <c r="F974" s="7" t="s">
        <v>23</v>
      </c>
    </row>
    <row r="975" spans="1:6" ht="15.75" customHeight="1">
      <c r="A975" s="5">
        <v>974</v>
      </c>
      <c r="B975" s="6" t="s">
        <v>2815</v>
      </c>
      <c r="C975" s="7" t="s">
        <v>2816</v>
      </c>
      <c r="D975" s="4" t="s">
        <v>2817</v>
      </c>
      <c r="E975" s="7" t="s">
        <v>36</v>
      </c>
      <c r="F975" s="7" t="s">
        <v>23</v>
      </c>
    </row>
    <row r="976" spans="1:6" ht="15.75" customHeight="1">
      <c r="A976" s="5">
        <v>975</v>
      </c>
      <c r="B976" s="6" t="s">
        <v>2818</v>
      </c>
      <c r="C976" s="7" t="s">
        <v>2819</v>
      </c>
      <c r="D976" s="4" t="s">
        <v>2820</v>
      </c>
      <c r="E976" s="7" t="s">
        <v>36</v>
      </c>
      <c r="F976" s="7" t="s">
        <v>23</v>
      </c>
    </row>
    <row r="977" spans="1:6" ht="15.75" customHeight="1">
      <c r="A977" s="5">
        <v>976</v>
      </c>
      <c r="B977" s="6" t="s">
        <v>2821</v>
      </c>
      <c r="C977" s="7" t="s">
        <v>2822</v>
      </c>
      <c r="D977" s="4" t="s">
        <v>2823</v>
      </c>
      <c r="E977" s="7" t="s">
        <v>36</v>
      </c>
      <c r="F977" s="7" t="s">
        <v>23</v>
      </c>
    </row>
    <row r="978" spans="1:6" ht="15.75" customHeight="1">
      <c r="A978" s="5">
        <v>977</v>
      </c>
      <c r="B978" s="6" t="s">
        <v>2824</v>
      </c>
      <c r="C978" s="7" t="s">
        <v>2825</v>
      </c>
      <c r="D978" s="4" t="s">
        <v>2826</v>
      </c>
      <c r="E978" s="7" t="s">
        <v>36</v>
      </c>
      <c r="F978" s="7" t="s">
        <v>23</v>
      </c>
    </row>
    <row r="979" spans="1:6" ht="15.75" customHeight="1">
      <c r="A979" s="5">
        <v>978</v>
      </c>
      <c r="B979" s="6" t="s">
        <v>2827</v>
      </c>
      <c r="C979" s="7" t="s">
        <v>2828</v>
      </c>
      <c r="D979" s="4" t="s">
        <v>2829</v>
      </c>
      <c r="E979" s="7" t="s">
        <v>36</v>
      </c>
      <c r="F979" s="7" t="s">
        <v>23</v>
      </c>
    </row>
    <row r="980" spans="1:6" ht="15.75" customHeight="1">
      <c r="A980" s="5">
        <v>979</v>
      </c>
      <c r="B980" s="6" t="s">
        <v>2830</v>
      </c>
      <c r="C980" s="7" t="s">
        <v>2831</v>
      </c>
      <c r="D980" s="4" t="s">
        <v>2832</v>
      </c>
      <c r="E980" s="7" t="s">
        <v>36</v>
      </c>
      <c r="F980" s="7" t="s">
        <v>23</v>
      </c>
    </row>
    <row r="981" spans="1:6" ht="15.75" customHeight="1">
      <c r="A981" s="5">
        <v>980</v>
      </c>
      <c r="B981" s="6" t="s">
        <v>2833</v>
      </c>
      <c r="C981" s="7" t="s">
        <v>2834</v>
      </c>
      <c r="D981" s="4" t="s">
        <v>2835</v>
      </c>
      <c r="E981" s="7" t="s">
        <v>36</v>
      </c>
      <c r="F981" s="7" t="s">
        <v>23</v>
      </c>
    </row>
    <row r="982" spans="1:6" ht="15.75" customHeight="1">
      <c r="A982" s="5">
        <v>981</v>
      </c>
      <c r="B982" s="6" t="s">
        <v>2836</v>
      </c>
      <c r="C982" s="7" t="s">
        <v>2837</v>
      </c>
      <c r="D982" s="4" t="s">
        <v>2838</v>
      </c>
      <c r="E982" s="7" t="s">
        <v>36</v>
      </c>
      <c r="F982" s="7" t="s">
        <v>23</v>
      </c>
    </row>
    <row r="983" spans="1:6" ht="15.75" customHeight="1">
      <c r="A983" s="5">
        <v>982</v>
      </c>
      <c r="B983" s="6" t="s">
        <v>2839</v>
      </c>
      <c r="C983" s="7" t="s">
        <v>2840</v>
      </c>
      <c r="D983" s="4" t="s">
        <v>2841</v>
      </c>
      <c r="E983" s="7" t="s">
        <v>36</v>
      </c>
      <c r="F983" s="7" t="s">
        <v>23</v>
      </c>
    </row>
    <row r="984" spans="1:6" ht="15.75" customHeight="1">
      <c r="A984" s="5">
        <v>983</v>
      </c>
      <c r="B984" s="6" t="s">
        <v>2842</v>
      </c>
      <c r="C984" s="7" t="s">
        <v>2843</v>
      </c>
      <c r="D984" s="4" t="s">
        <v>2844</v>
      </c>
      <c r="E984" s="7" t="s">
        <v>36</v>
      </c>
      <c r="F984" s="7" t="s">
        <v>23</v>
      </c>
    </row>
    <row r="985" spans="1:6" ht="15.75" customHeight="1">
      <c r="A985" s="5">
        <v>984</v>
      </c>
      <c r="B985" s="6" t="s">
        <v>2845</v>
      </c>
      <c r="C985" s="7" t="s">
        <v>2846</v>
      </c>
      <c r="D985" s="4" t="s">
        <v>2847</v>
      </c>
      <c r="E985" s="7" t="s">
        <v>36</v>
      </c>
      <c r="F985" s="7" t="s">
        <v>23</v>
      </c>
    </row>
    <row r="986" spans="1:6" ht="15.75" customHeight="1">
      <c r="A986" s="5">
        <v>985</v>
      </c>
      <c r="B986" s="6" t="s">
        <v>2848</v>
      </c>
      <c r="C986" s="7" t="s">
        <v>2849</v>
      </c>
      <c r="D986" s="4" t="s">
        <v>2850</v>
      </c>
      <c r="E986" s="7" t="s">
        <v>36</v>
      </c>
      <c r="F986" s="7" t="s">
        <v>23</v>
      </c>
    </row>
    <row r="987" spans="1:6" ht="15.75" customHeight="1">
      <c r="A987" s="5">
        <v>986</v>
      </c>
      <c r="B987" s="6" t="s">
        <v>2851</v>
      </c>
      <c r="C987" s="7" t="s">
        <v>2852</v>
      </c>
      <c r="D987" s="4" t="s">
        <v>2853</v>
      </c>
      <c r="E987" s="7" t="s">
        <v>36</v>
      </c>
      <c r="F987" s="7" t="s">
        <v>23</v>
      </c>
    </row>
    <row r="988" spans="1:6" ht="15.75" customHeight="1">
      <c r="A988" s="5">
        <v>987</v>
      </c>
      <c r="B988" s="6" t="s">
        <v>2854</v>
      </c>
      <c r="C988" s="7" t="s">
        <v>2855</v>
      </c>
      <c r="D988" s="4" t="s">
        <v>2856</v>
      </c>
      <c r="E988" s="7" t="s">
        <v>36</v>
      </c>
      <c r="F988" s="7" t="s">
        <v>23</v>
      </c>
    </row>
    <row r="989" spans="1:6" ht="15.75" customHeight="1">
      <c r="A989" s="5">
        <v>988</v>
      </c>
      <c r="B989" s="6" t="s">
        <v>2857</v>
      </c>
      <c r="C989" s="7" t="s">
        <v>2858</v>
      </c>
      <c r="D989" s="4" t="s">
        <v>2859</v>
      </c>
      <c r="E989" s="7" t="s">
        <v>36</v>
      </c>
      <c r="F989" s="7" t="s">
        <v>23</v>
      </c>
    </row>
    <row r="990" spans="1:6" ht="15.75" customHeight="1">
      <c r="A990" s="5">
        <v>989</v>
      </c>
      <c r="B990" s="6" t="s">
        <v>2860</v>
      </c>
      <c r="C990" s="7" t="s">
        <v>2861</v>
      </c>
      <c r="D990" s="4" t="s">
        <v>2862</v>
      </c>
      <c r="E990" s="7" t="s">
        <v>36</v>
      </c>
      <c r="F990" s="7" t="s">
        <v>23</v>
      </c>
    </row>
    <row r="991" spans="1:6" ht="15.75" customHeight="1">
      <c r="A991" s="5">
        <v>990</v>
      </c>
      <c r="B991" s="6" t="s">
        <v>2863</v>
      </c>
      <c r="C991" s="7" t="s">
        <v>2864</v>
      </c>
      <c r="D991" s="4" t="s">
        <v>2865</v>
      </c>
      <c r="E991" s="7" t="s">
        <v>36</v>
      </c>
      <c r="F991" s="7" t="s">
        <v>23</v>
      </c>
    </row>
    <row r="992" spans="1:6" ht="15.75" customHeight="1">
      <c r="A992" s="5">
        <v>991</v>
      </c>
      <c r="B992" s="6" t="s">
        <v>2866</v>
      </c>
      <c r="C992" s="7" t="s">
        <v>2867</v>
      </c>
      <c r="D992" s="4" t="s">
        <v>2868</v>
      </c>
      <c r="E992" s="7" t="s">
        <v>36</v>
      </c>
      <c r="F992" s="7" t="s">
        <v>23</v>
      </c>
    </row>
    <row r="993" spans="1:6" ht="15.75" customHeight="1">
      <c r="A993" s="5">
        <v>992</v>
      </c>
      <c r="B993" s="6" t="s">
        <v>2869</v>
      </c>
      <c r="C993" s="7" t="s">
        <v>2870</v>
      </c>
      <c r="D993" s="4" t="s">
        <v>2871</v>
      </c>
      <c r="E993" s="7" t="s">
        <v>36</v>
      </c>
      <c r="F993" s="7" t="s">
        <v>23</v>
      </c>
    </row>
    <row r="994" spans="1:6" ht="15.75" customHeight="1">
      <c r="A994" s="5">
        <v>993</v>
      </c>
      <c r="B994" s="6" t="s">
        <v>2872</v>
      </c>
      <c r="C994" s="7" t="s">
        <v>2873</v>
      </c>
      <c r="D994" s="4" t="s">
        <v>2874</v>
      </c>
      <c r="E994" s="7" t="s">
        <v>36</v>
      </c>
      <c r="F994" s="7" t="s">
        <v>23</v>
      </c>
    </row>
    <row r="995" spans="1:6" ht="15.75" customHeight="1">
      <c r="A995" s="5">
        <v>994</v>
      </c>
      <c r="B995" s="6" t="s">
        <v>2875</v>
      </c>
      <c r="C995" s="7" t="s">
        <v>2876</v>
      </c>
      <c r="D995" s="4" t="s">
        <v>2877</v>
      </c>
      <c r="E995" s="7" t="s">
        <v>36</v>
      </c>
      <c r="F995" s="7" t="s">
        <v>23</v>
      </c>
    </row>
    <row r="996" spans="1:6" ht="15.75" customHeight="1">
      <c r="A996" s="5">
        <v>995</v>
      </c>
      <c r="B996" s="6" t="s">
        <v>2878</v>
      </c>
      <c r="C996" s="7" t="s">
        <v>2879</v>
      </c>
      <c r="D996" s="4" t="s">
        <v>2880</v>
      </c>
      <c r="E996" s="7" t="s">
        <v>36</v>
      </c>
      <c r="F996" s="7" t="s">
        <v>23</v>
      </c>
    </row>
    <row r="997" spans="1:6" ht="15.75" customHeight="1">
      <c r="A997" s="5">
        <v>996</v>
      </c>
      <c r="B997" s="6" t="s">
        <v>2881</v>
      </c>
      <c r="C997" s="7" t="s">
        <v>2879</v>
      </c>
      <c r="D997" s="4" t="s">
        <v>2882</v>
      </c>
      <c r="E997" s="7" t="s">
        <v>36</v>
      </c>
      <c r="F997" s="7" t="s">
        <v>23</v>
      </c>
    </row>
    <row r="998" spans="1:6" ht="15.75" customHeight="1">
      <c r="A998" s="5">
        <v>997</v>
      </c>
      <c r="B998" s="6" t="s">
        <v>2883</v>
      </c>
      <c r="C998" s="7" t="s">
        <v>2884</v>
      </c>
      <c r="D998" s="4" t="s">
        <v>2885</v>
      </c>
      <c r="E998" s="7" t="s">
        <v>36</v>
      </c>
      <c r="F998" s="7" t="s">
        <v>23</v>
      </c>
    </row>
    <row r="999" spans="1:6" ht="15.75" customHeight="1">
      <c r="A999" s="5">
        <v>998</v>
      </c>
      <c r="B999" s="6" t="s">
        <v>2886</v>
      </c>
      <c r="C999" s="7" t="s">
        <v>2887</v>
      </c>
      <c r="D999" s="4" t="s">
        <v>2888</v>
      </c>
      <c r="E999" s="7" t="s">
        <v>36</v>
      </c>
      <c r="F999" s="7" t="s">
        <v>23</v>
      </c>
    </row>
    <row r="1000" spans="1:6" ht="15.75" customHeight="1">
      <c r="A1000" s="5">
        <v>999</v>
      </c>
      <c r="B1000" s="6" t="s">
        <v>2889</v>
      </c>
      <c r="C1000" s="7" t="s">
        <v>2890</v>
      </c>
      <c r="D1000" s="4" t="s">
        <v>2891</v>
      </c>
      <c r="E1000" s="7" t="s">
        <v>36</v>
      </c>
      <c r="F1000" s="7" t="s">
        <v>23</v>
      </c>
    </row>
    <row r="1001" spans="1:6" ht="15.75" customHeight="1">
      <c r="A1001" s="5">
        <v>1000</v>
      </c>
      <c r="B1001" s="6" t="s">
        <v>2892</v>
      </c>
      <c r="C1001" s="7" t="s">
        <v>2893</v>
      </c>
      <c r="D1001" s="4" t="s">
        <v>2894</v>
      </c>
      <c r="E1001" s="7" t="s">
        <v>36</v>
      </c>
      <c r="F1001" s="7" t="s">
        <v>23</v>
      </c>
    </row>
    <row r="1002" spans="1:6" ht="15.75" customHeight="1">
      <c r="A1002" s="5">
        <v>1001</v>
      </c>
      <c r="B1002" s="6" t="s">
        <v>2895</v>
      </c>
      <c r="C1002" s="7" t="s">
        <v>2896</v>
      </c>
      <c r="D1002" s="4" t="s">
        <v>2897</v>
      </c>
      <c r="E1002" s="7" t="s">
        <v>36</v>
      </c>
      <c r="F1002" s="7" t="s">
        <v>23</v>
      </c>
    </row>
    <row r="1003" spans="1:6" ht="15.75" customHeight="1">
      <c r="A1003" s="5">
        <v>1002</v>
      </c>
      <c r="B1003" s="6" t="s">
        <v>2898</v>
      </c>
      <c r="C1003" s="7" t="s">
        <v>2890</v>
      </c>
      <c r="D1003" s="4" t="s">
        <v>2899</v>
      </c>
      <c r="E1003" s="7" t="s">
        <v>36</v>
      </c>
      <c r="F1003" s="7" t="s">
        <v>23</v>
      </c>
    </row>
    <row r="1004" spans="1:6" ht="15.75" customHeight="1">
      <c r="A1004" s="5">
        <v>1003</v>
      </c>
      <c r="B1004" s="6" t="s">
        <v>2900</v>
      </c>
      <c r="C1004" s="7" t="s">
        <v>2901</v>
      </c>
      <c r="D1004" s="4" t="s">
        <v>2902</v>
      </c>
      <c r="E1004" s="7" t="s">
        <v>36</v>
      </c>
      <c r="F1004" s="7" t="s">
        <v>23</v>
      </c>
    </row>
    <row r="1005" spans="1:6" ht="15.75" customHeight="1">
      <c r="A1005" s="5">
        <v>1004</v>
      </c>
      <c r="B1005" s="6" t="s">
        <v>2903</v>
      </c>
      <c r="C1005" s="7" t="s">
        <v>2904</v>
      </c>
      <c r="D1005" s="4" t="s">
        <v>2905</v>
      </c>
      <c r="E1005" s="7" t="s">
        <v>36</v>
      </c>
      <c r="F1005" s="7" t="s">
        <v>23</v>
      </c>
    </row>
    <row r="1006" spans="1:6" ht="15.75" customHeight="1">
      <c r="A1006" s="5">
        <v>1005</v>
      </c>
      <c r="B1006" s="6" t="s">
        <v>2906</v>
      </c>
      <c r="C1006" s="7" t="s">
        <v>2904</v>
      </c>
      <c r="D1006" s="4" t="s">
        <v>2907</v>
      </c>
      <c r="E1006" s="7" t="s">
        <v>36</v>
      </c>
      <c r="F1006" s="7" t="s">
        <v>23</v>
      </c>
    </row>
    <row r="1007" spans="1:6" ht="15.75" customHeight="1">
      <c r="A1007" s="5">
        <v>1006</v>
      </c>
      <c r="B1007" s="6" t="s">
        <v>2908</v>
      </c>
      <c r="C1007" s="7" t="s">
        <v>2904</v>
      </c>
      <c r="D1007" s="4" t="s">
        <v>2909</v>
      </c>
      <c r="E1007" s="7" t="s">
        <v>36</v>
      </c>
      <c r="F1007" s="7" t="s">
        <v>23</v>
      </c>
    </row>
    <row r="1008" spans="1:6" ht="15.75" customHeight="1">
      <c r="A1008" s="5">
        <v>1007</v>
      </c>
      <c r="B1008" s="6" t="s">
        <v>2910</v>
      </c>
      <c r="C1008" s="7" t="s">
        <v>2904</v>
      </c>
      <c r="D1008" s="4" t="s">
        <v>2911</v>
      </c>
      <c r="E1008" s="7" t="s">
        <v>36</v>
      </c>
      <c r="F1008" s="7" t="s">
        <v>23</v>
      </c>
    </row>
    <row r="1009" spans="1:6" ht="15.75" customHeight="1">
      <c r="A1009" s="5">
        <v>1008</v>
      </c>
      <c r="B1009" s="6" t="s">
        <v>2912</v>
      </c>
      <c r="C1009" s="7" t="s">
        <v>2913</v>
      </c>
      <c r="D1009" s="4" t="s">
        <v>2914</v>
      </c>
      <c r="E1009" s="7" t="s">
        <v>50</v>
      </c>
      <c r="F1009" s="7" t="s">
        <v>23</v>
      </c>
    </row>
    <row r="1010" spans="1:6" ht="15.75" customHeight="1">
      <c r="A1010" s="5">
        <v>1009</v>
      </c>
      <c r="B1010" s="6" t="s">
        <v>2915</v>
      </c>
      <c r="C1010" s="7" t="s">
        <v>2916</v>
      </c>
      <c r="D1010" s="4" t="s">
        <v>2917</v>
      </c>
      <c r="E1010" s="7" t="s">
        <v>36</v>
      </c>
      <c r="F1010" s="7" t="s">
        <v>23</v>
      </c>
    </row>
    <row r="1011" spans="1:6" ht="15.75" customHeight="1">
      <c r="A1011" s="5">
        <v>1010</v>
      </c>
      <c r="B1011" s="6" t="s">
        <v>2918</v>
      </c>
      <c r="C1011" s="7" t="s">
        <v>2919</v>
      </c>
      <c r="D1011" s="4" t="s">
        <v>2920</v>
      </c>
      <c r="E1011" s="7" t="s">
        <v>36</v>
      </c>
      <c r="F1011" s="7" t="s">
        <v>23</v>
      </c>
    </row>
    <row r="1012" spans="1:6" ht="15.75" customHeight="1">
      <c r="A1012" s="5">
        <v>1011</v>
      </c>
      <c r="B1012" s="6" t="s">
        <v>2921</v>
      </c>
      <c r="C1012" s="7" t="s">
        <v>2922</v>
      </c>
      <c r="D1012" s="4" t="s">
        <v>2923</v>
      </c>
      <c r="E1012" s="7" t="s">
        <v>36</v>
      </c>
      <c r="F1012" s="7" t="s">
        <v>23</v>
      </c>
    </row>
    <row r="1013" spans="1:6" ht="15.75" customHeight="1">
      <c r="A1013" s="5">
        <v>1012</v>
      </c>
      <c r="B1013" s="6" t="s">
        <v>2924</v>
      </c>
      <c r="C1013" s="7" t="s">
        <v>2925</v>
      </c>
      <c r="D1013" s="4" t="s">
        <v>2926</v>
      </c>
      <c r="E1013" s="7" t="s">
        <v>388</v>
      </c>
      <c r="F1013" s="7" t="s">
        <v>23</v>
      </c>
    </row>
    <row r="1014" spans="1:6" ht="15.75" customHeight="1">
      <c r="A1014" s="5">
        <v>1013</v>
      </c>
      <c r="B1014" s="6" t="s">
        <v>2927</v>
      </c>
      <c r="C1014" s="7" t="s">
        <v>2928</v>
      </c>
      <c r="D1014" s="4" t="s">
        <v>2929</v>
      </c>
      <c r="E1014" s="7" t="s">
        <v>36</v>
      </c>
      <c r="F1014" s="7" t="s">
        <v>23</v>
      </c>
    </row>
    <row r="1015" spans="1:6" ht="15.75" customHeight="1">
      <c r="A1015" s="5">
        <v>1014</v>
      </c>
      <c r="B1015" s="6" t="s">
        <v>2930</v>
      </c>
      <c r="C1015" s="7" t="s">
        <v>2931</v>
      </c>
      <c r="D1015" s="4" t="s">
        <v>2932</v>
      </c>
      <c r="E1015" s="7" t="s">
        <v>501</v>
      </c>
      <c r="F1015" s="7" t="s">
        <v>23</v>
      </c>
    </row>
    <row r="1016" spans="1:6" ht="15.75" customHeight="1">
      <c r="A1016" s="5">
        <v>1015</v>
      </c>
      <c r="B1016" s="6" t="s">
        <v>2933</v>
      </c>
      <c r="C1016" s="7" t="s">
        <v>2934</v>
      </c>
      <c r="D1016" s="4" t="s">
        <v>2935</v>
      </c>
      <c r="E1016" s="7" t="s">
        <v>501</v>
      </c>
      <c r="F1016" s="7" t="s">
        <v>23</v>
      </c>
    </row>
    <row r="1017" spans="1:6" ht="15.75" customHeight="1">
      <c r="A1017" s="5">
        <v>1016</v>
      </c>
      <c r="B1017" s="6" t="s">
        <v>2936</v>
      </c>
      <c r="C1017" s="7" t="s">
        <v>2934</v>
      </c>
      <c r="D1017" s="4" t="s">
        <v>2937</v>
      </c>
      <c r="E1017" s="7" t="s">
        <v>501</v>
      </c>
      <c r="F1017" s="7" t="s">
        <v>23</v>
      </c>
    </row>
    <row r="1018" spans="1:6" ht="15.75" customHeight="1">
      <c r="A1018" s="5">
        <v>1017</v>
      </c>
      <c r="B1018" s="6" t="s">
        <v>2938</v>
      </c>
      <c r="C1018" s="7" t="s">
        <v>2939</v>
      </c>
      <c r="D1018" s="4" t="s">
        <v>2940</v>
      </c>
      <c r="E1018" s="7" t="s">
        <v>36</v>
      </c>
      <c r="F1018" s="7" t="s">
        <v>23</v>
      </c>
    </row>
    <row r="1019" spans="1:6" ht="15.75" customHeight="1">
      <c r="A1019" s="5">
        <v>1018</v>
      </c>
      <c r="B1019" s="6" t="s">
        <v>2941</v>
      </c>
      <c r="C1019" s="7" t="s">
        <v>2942</v>
      </c>
      <c r="D1019" s="4" t="s">
        <v>2943</v>
      </c>
      <c r="E1019" s="7" t="s">
        <v>36</v>
      </c>
      <c r="F1019" s="7" t="s">
        <v>23</v>
      </c>
    </row>
    <row r="1020" spans="1:6" ht="15.75" customHeight="1">
      <c r="A1020" s="5">
        <v>1019</v>
      </c>
      <c r="B1020" s="6" t="s">
        <v>2944</v>
      </c>
      <c r="C1020" s="7" t="s">
        <v>2945</v>
      </c>
      <c r="D1020" s="4" t="s">
        <v>2946</v>
      </c>
      <c r="E1020" s="7" t="s">
        <v>36</v>
      </c>
      <c r="F1020" s="7" t="s">
        <v>23</v>
      </c>
    </row>
    <row r="1021" spans="1:6" ht="15.75" customHeight="1">
      <c r="A1021" s="5">
        <v>1020</v>
      </c>
      <c r="B1021" s="6" t="s">
        <v>2947</v>
      </c>
      <c r="C1021" s="7" t="s">
        <v>2948</v>
      </c>
      <c r="D1021" s="4" t="s">
        <v>2949</v>
      </c>
      <c r="E1021" s="7" t="s">
        <v>36</v>
      </c>
      <c r="F1021" s="7" t="s">
        <v>23</v>
      </c>
    </row>
    <row r="1022" spans="1:6" ht="15.75" customHeight="1">
      <c r="A1022" s="5">
        <v>1021</v>
      </c>
      <c r="B1022" s="6" t="s">
        <v>2950</v>
      </c>
      <c r="C1022" s="7" t="s">
        <v>2951</v>
      </c>
      <c r="D1022" s="4" t="s">
        <v>2952</v>
      </c>
      <c r="E1022" s="7" t="s">
        <v>36</v>
      </c>
      <c r="F1022" s="7" t="s">
        <v>23</v>
      </c>
    </row>
    <row r="1023" spans="1:6" ht="15.75" customHeight="1">
      <c r="A1023" s="5">
        <v>1022</v>
      </c>
      <c r="B1023" s="6" t="s">
        <v>2953</v>
      </c>
      <c r="C1023" s="7" t="s">
        <v>2954</v>
      </c>
      <c r="D1023" s="4" t="s">
        <v>2955</v>
      </c>
      <c r="E1023" s="7" t="s">
        <v>36</v>
      </c>
      <c r="F1023" s="7" t="s">
        <v>23</v>
      </c>
    </row>
    <row r="1024" spans="1:6" ht="15.75" customHeight="1">
      <c r="A1024" s="5">
        <v>1023</v>
      </c>
      <c r="B1024" s="6" t="s">
        <v>2956</v>
      </c>
      <c r="C1024" s="7" t="s">
        <v>2957</v>
      </c>
      <c r="D1024" s="4" t="s">
        <v>2958</v>
      </c>
      <c r="E1024" s="7" t="s">
        <v>36</v>
      </c>
      <c r="F1024" s="7" t="s">
        <v>23</v>
      </c>
    </row>
    <row r="1025" spans="1:6" ht="15.75" customHeight="1">
      <c r="A1025" s="5">
        <v>1024</v>
      </c>
      <c r="B1025" s="6" t="s">
        <v>2959</v>
      </c>
      <c r="C1025" s="7" t="s">
        <v>2960</v>
      </c>
      <c r="D1025" s="4" t="s">
        <v>2961</v>
      </c>
      <c r="E1025" s="7" t="s">
        <v>36</v>
      </c>
      <c r="F1025" s="7" t="s">
        <v>23</v>
      </c>
    </row>
    <row r="1026" spans="1:6" ht="15.75" customHeight="1">
      <c r="A1026" s="5">
        <v>1025</v>
      </c>
      <c r="B1026" s="6" t="s">
        <v>2962</v>
      </c>
      <c r="C1026" s="7" t="s">
        <v>2963</v>
      </c>
      <c r="D1026" s="4" t="s">
        <v>2964</v>
      </c>
      <c r="E1026" s="7" t="s">
        <v>120</v>
      </c>
      <c r="F1026" s="7" t="s">
        <v>23</v>
      </c>
    </row>
    <row r="1027" spans="1:6" ht="15.75" customHeight="1">
      <c r="A1027" s="5">
        <v>1026</v>
      </c>
      <c r="B1027" s="6" t="s">
        <v>2965</v>
      </c>
      <c r="C1027" s="7" t="s">
        <v>2966</v>
      </c>
      <c r="D1027" s="4" t="s">
        <v>2967</v>
      </c>
      <c r="E1027" s="7" t="s">
        <v>120</v>
      </c>
      <c r="F1027" s="7" t="s">
        <v>23</v>
      </c>
    </row>
    <row r="1028" spans="1:6" ht="15.75" customHeight="1">
      <c r="A1028" s="5">
        <v>1027</v>
      </c>
      <c r="B1028" s="6" t="s">
        <v>2968</v>
      </c>
      <c r="C1028" s="7" t="s">
        <v>2969</v>
      </c>
      <c r="D1028" s="4" t="s">
        <v>2970</v>
      </c>
      <c r="E1028" s="7" t="s">
        <v>36</v>
      </c>
      <c r="F1028" s="7" t="s">
        <v>23</v>
      </c>
    </row>
    <row r="1029" spans="1:6" ht="15.75" customHeight="1">
      <c r="A1029" s="5">
        <v>1028</v>
      </c>
      <c r="B1029" s="6" t="s">
        <v>2971</v>
      </c>
      <c r="C1029" s="7" t="s">
        <v>2972</v>
      </c>
      <c r="D1029" s="4" t="s">
        <v>2973</v>
      </c>
      <c r="E1029" s="7" t="s">
        <v>501</v>
      </c>
      <c r="F1029" s="7" t="s">
        <v>23</v>
      </c>
    </row>
    <row r="1030" spans="1:6" ht="15.75" customHeight="1">
      <c r="A1030" s="5">
        <v>1029</v>
      </c>
      <c r="B1030" s="6" t="s">
        <v>2974</v>
      </c>
      <c r="C1030" s="7" t="s">
        <v>2975</v>
      </c>
      <c r="D1030" s="4" t="s">
        <v>2976</v>
      </c>
      <c r="E1030" s="7" t="s">
        <v>36</v>
      </c>
      <c r="F1030" s="7" t="s">
        <v>23</v>
      </c>
    </row>
    <row r="1031" spans="1:6" ht="15.75" customHeight="1">
      <c r="A1031" s="5">
        <v>1030</v>
      </c>
      <c r="B1031" s="6" t="s">
        <v>2977</v>
      </c>
      <c r="C1031" s="7" t="s">
        <v>2978</v>
      </c>
      <c r="D1031" s="4" t="s">
        <v>2979</v>
      </c>
      <c r="E1031" s="7" t="s">
        <v>180</v>
      </c>
      <c r="F1031" s="7" t="s">
        <v>23</v>
      </c>
    </row>
    <row r="1032" spans="1:6" ht="15.75" customHeight="1">
      <c r="A1032" s="5">
        <v>1031</v>
      </c>
      <c r="B1032" s="6" t="s">
        <v>2980</v>
      </c>
      <c r="C1032" s="7" t="s">
        <v>2981</v>
      </c>
      <c r="D1032" s="4" t="s">
        <v>2982</v>
      </c>
      <c r="E1032" s="7" t="s">
        <v>36</v>
      </c>
      <c r="F1032" s="7" t="s">
        <v>23</v>
      </c>
    </row>
    <row r="1033" spans="1:6" ht="15.75" customHeight="1">
      <c r="A1033" s="5">
        <v>1032</v>
      </c>
      <c r="B1033" s="6" t="s">
        <v>2983</v>
      </c>
      <c r="C1033" s="7" t="s">
        <v>2984</v>
      </c>
      <c r="D1033" s="4" t="s">
        <v>2985</v>
      </c>
      <c r="E1033" s="7" t="s">
        <v>1769</v>
      </c>
      <c r="F1033" s="7" t="s">
        <v>23</v>
      </c>
    </row>
    <row r="1034" spans="1:6" ht="15.75" customHeight="1">
      <c r="A1034" s="5">
        <v>1033</v>
      </c>
      <c r="B1034" s="6" t="s">
        <v>2986</v>
      </c>
      <c r="C1034" s="7" t="s">
        <v>2987</v>
      </c>
      <c r="D1034" s="4" t="s">
        <v>2988</v>
      </c>
      <c r="E1034" s="7" t="s">
        <v>36</v>
      </c>
      <c r="F1034" s="7" t="s">
        <v>23</v>
      </c>
    </row>
    <row r="1035" spans="1:6" ht="15.75" customHeight="1">
      <c r="A1035" s="5">
        <v>1034</v>
      </c>
      <c r="B1035" s="6" t="s">
        <v>2989</v>
      </c>
      <c r="C1035" s="7" t="s">
        <v>2990</v>
      </c>
      <c r="D1035" s="4" t="s">
        <v>2991</v>
      </c>
      <c r="E1035" s="7" t="s">
        <v>36</v>
      </c>
      <c r="F1035" s="7" t="s">
        <v>23</v>
      </c>
    </row>
    <row r="1036" spans="1:6" ht="15.75" customHeight="1">
      <c r="A1036" s="5">
        <v>1035</v>
      </c>
      <c r="B1036" s="6" t="s">
        <v>2992</v>
      </c>
      <c r="C1036" s="7" t="s">
        <v>2993</v>
      </c>
      <c r="D1036" s="4" t="s">
        <v>2994</v>
      </c>
      <c r="E1036" s="7" t="s">
        <v>36</v>
      </c>
      <c r="F1036" s="7" t="s">
        <v>23</v>
      </c>
    </row>
    <row r="1037" spans="1:6" ht="15.75" customHeight="1">
      <c r="A1037" s="5">
        <v>1036</v>
      </c>
      <c r="B1037" s="6" t="s">
        <v>2995</v>
      </c>
      <c r="C1037" s="7" t="s">
        <v>2996</v>
      </c>
      <c r="D1037" s="4" t="s">
        <v>2997</v>
      </c>
      <c r="E1037" s="7" t="s">
        <v>1769</v>
      </c>
      <c r="F1037" s="7" t="s">
        <v>23</v>
      </c>
    </row>
    <row r="1038" spans="1:6" ht="15.75" customHeight="1">
      <c r="A1038" s="5">
        <v>1037</v>
      </c>
      <c r="B1038" s="6" t="s">
        <v>2998</v>
      </c>
      <c r="C1038" s="7" t="s">
        <v>2999</v>
      </c>
      <c r="D1038" s="4" t="s">
        <v>3000</v>
      </c>
      <c r="E1038" s="7" t="s">
        <v>22</v>
      </c>
      <c r="F1038" s="7" t="s">
        <v>23</v>
      </c>
    </row>
    <row r="1039" spans="1:6" ht="15.75" customHeight="1">
      <c r="A1039" s="5">
        <v>1038</v>
      </c>
      <c r="B1039" s="6" t="s">
        <v>3001</v>
      </c>
      <c r="C1039" s="7" t="s">
        <v>3002</v>
      </c>
      <c r="D1039" s="4" t="s">
        <v>3003</v>
      </c>
      <c r="E1039" s="7" t="s">
        <v>180</v>
      </c>
      <c r="F1039" s="7" t="s">
        <v>23</v>
      </c>
    </row>
    <row r="1040" spans="1:6" ht="15.75" customHeight="1">
      <c r="A1040" s="5">
        <v>1039</v>
      </c>
      <c r="B1040" s="6" t="s">
        <v>3004</v>
      </c>
      <c r="C1040" s="7" t="s">
        <v>3005</v>
      </c>
      <c r="D1040" s="4" t="s">
        <v>3006</v>
      </c>
      <c r="E1040" s="7" t="s">
        <v>50</v>
      </c>
      <c r="F1040" s="7" t="s">
        <v>23</v>
      </c>
    </row>
    <row r="1041" spans="1:6" ht="15.75" customHeight="1">
      <c r="A1041" s="5">
        <v>1040</v>
      </c>
      <c r="B1041" s="6" t="s">
        <v>3007</v>
      </c>
      <c r="C1041" s="7" t="s">
        <v>3008</v>
      </c>
      <c r="D1041" s="4" t="s">
        <v>3009</v>
      </c>
      <c r="E1041" s="7" t="s">
        <v>180</v>
      </c>
      <c r="F1041" s="7" t="s">
        <v>23</v>
      </c>
    </row>
    <row r="1042" spans="1:6" ht="15.75" customHeight="1">
      <c r="A1042" s="5">
        <v>1041</v>
      </c>
      <c r="B1042" s="6" t="s">
        <v>3010</v>
      </c>
      <c r="C1042" s="7" t="s">
        <v>3011</v>
      </c>
      <c r="D1042" s="4" t="s">
        <v>3012</v>
      </c>
      <c r="E1042" s="7" t="s">
        <v>50</v>
      </c>
      <c r="F1042" s="7" t="s">
        <v>23</v>
      </c>
    </row>
    <row r="1043" spans="1:6" ht="15.75" customHeight="1">
      <c r="A1043" s="5">
        <v>1042</v>
      </c>
      <c r="B1043" s="6" t="s">
        <v>3013</v>
      </c>
      <c r="C1043" s="7" t="s">
        <v>3014</v>
      </c>
      <c r="D1043" s="4" t="s">
        <v>3015</v>
      </c>
      <c r="E1043" s="7" t="s">
        <v>180</v>
      </c>
      <c r="F1043" s="7" t="s">
        <v>23</v>
      </c>
    </row>
    <row r="1044" spans="1:6" ht="15.75" customHeight="1">
      <c r="A1044" s="5">
        <v>1043</v>
      </c>
      <c r="B1044" s="6" t="s">
        <v>3016</v>
      </c>
      <c r="C1044" s="7" t="s">
        <v>3017</v>
      </c>
      <c r="D1044" s="4" t="s">
        <v>3018</v>
      </c>
      <c r="E1044" s="7" t="s">
        <v>120</v>
      </c>
      <c r="F1044" s="7" t="s">
        <v>23</v>
      </c>
    </row>
    <row r="1045" spans="1:6" ht="15.75" customHeight="1">
      <c r="A1045" s="5">
        <v>1044</v>
      </c>
      <c r="B1045" s="6" t="s">
        <v>3019</v>
      </c>
      <c r="C1045" s="7" t="s">
        <v>3020</v>
      </c>
      <c r="D1045" s="4" t="s">
        <v>3021</v>
      </c>
      <c r="E1045" s="7" t="s">
        <v>501</v>
      </c>
      <c r="F1045" s="7" t="s">
        <v>23</v>
      </c>
    </row>
    <row r="1046" spans="1:6" ht="15.75" customHeight="1">
      <c r="A1046" s="5">
        <v>1045</v>
      </c>
      <c r="B1046" s="6" t="s">
        <v>3022</v>
      </c>
      <c r="C1046" s="7" t="s">
        <v>3023</v>
      </c>
      <c r="D1046" s="4" t="s">
        <v>3024</v>
      </c>
      <c r="E1046" s="7" t="s">
        <v>127</v>
      </c>
      <c r="F1046" s="7" t="s">
        <v>23</v>
      </c>
    </row>
    <row r="1047" spans="1:6" ht="15.75" customHeight="1">
      <c r="A1047" s="5">
        <v>1046</v>
      </c>
      <c r="B1047" s="6" t="s">
        <v>3025</v>
      </c>
      <c r="C1047" s="7" t="s">
        <v>3026</v>
      </c>
      <c r="D1047" s="4" t="s">
        <v>3027</v>
      </c>
      <c r="E1047" s="7" t="s">
        <v>180</v>
      </c>
      <c r="F1047" s="7" t="s">
        <v>23</v>
      </c>
    </row>
    <row r="1048" spans="1:6" ht="15.75" customHeight="1">
      <c r="A1048" s="5">
        <v>1047</v>
      </c>
      <c r="B1048" s="6" t="s">
        <v>3028</v>
      </c>
      <c r="C1048" s="7" t="s">
        <v>3029</v>
      </c>
      <c r="D1048" s="4" t="s">
        <v>3030</v>
      </c>
      <c r="E1048" s="7" t="s">
        <v>569</v>
      </c>
      <c r="F1048" s="7" t="s">
        <v>23</v>
      </c>
    </row>
    <row r="1049" spans="1:6" ht="15.75" customHeight="1">
      <c r="A1049" s="5">
        <v>1048</v>
      </c>
      <c r="B1049" s="6" t="s">
        <v>3031</v>
      </c>
      <c r="C1049" s="7" t="s">
        <v>3032</v>
      </c>
      <c r="D1049" s="4" t="s">
        <v>3033</v>
      </c>
      <c r="E1049" s="7" t="s">
        <v>569</v>
      </c>
      <c r="F1049" s="7" t="s">
        <v>23</v>
      </c>
    </row>
    <row r="1050" spans="1:6" ht="15.75" customHeight="1">
      <c r="A1050" s="5">
        <v>1049</v>
      </c>
      <c r="B1050" s="6" t="s">
        <v>3034</v>
      </c>
      <c r="C1050" s="7" t="s">
        <v>3035</v>
      </c>
      <c r="D1050" s="4" t="s">
        <v>3036</v>
      </c>
      <c r="E1050" s="7" t="s">
        <v>569</v>
      </c>
      <c r="F1050" s="7" t="s">
        <v>23</v>
      </c>
    </row>
    <row r="1051" spans="1:6" ht="15.75" customHeight="1">
      <c r="A1051" s="5">
        <v>1050</v>
      </c>
      <c r="B1051" s="6" t="s">
        <v>3037</v>
      </c>
      <c r="C1051" s="7" t="s">
        <v>3038</v>
      </c>
      <c r="D1051" s="4" t="s">
        <v>3039</v>
      </c>
      <c r="E1051" s="7" t="s">
        <v>95</v>
      </c>
      <c r="F1051" s="7" t="s">
        <v>23</v>
      </c>
    </row>
    <row r="1052" spans="1:6" ht="15.75" customHeight="1">
      <c r="A1052" s="5">
        <v>1051</v>
      </c>
      <c r="B1052" s="6" t="s">
        <v>3040</v>
      </c>
      <c r="C1052" s="7" t="s">
        <v>3041</v>
      </c>
      <c r="D1052" s="4" t="s">
        <v>3042</v>
      </c>
      <c r="E1052" s="7" t="s">
        <v>535</v>
      </c>
      <c r="F1052" s="7" t="s">
        <v>23</v>
      </c>
    </row>
    <row r="1053" spans="1:6" ht="15.75" customHeight="1">
      <c r="A1053" s="5">
        <v>1052</v>
      </c>
      <c r="B1053" s="6" t="s">
        <v>3043</v>
      </c>
      <c r="C1053" s="7" t="s">
        <v>3044</v>
      </c>
      <c r="D1053" s="4" t="s">
        <v>3045</v>
      </c>
      <c r="E1053" s="7" t="s">
        <v>127</v>
      </c>
      <c r="F1053" s="7" t="s">
        <v>23</v>
      </c>
    </row>
    <row r="1054" spans="1:6" ht="15.75" customHeight="1">
      <c r="A1054" s="5">
        <v>1053</v>
      </c>
      <c r="B1054" s="6" t="s">
        <v>3046</v>
      </c>
      <c r="C1054" s="7" t="s">
        <v>3047</v>
      </c>
      <c r="D1054" s="4" t="s">
        <v>3048</v>
      </c>
      <c r="E1054" s="7" t="s">
        <v>569</v>
      </c>
      <c r="F1054" s="7" t="s">
        <v>23</v>
      </c>
    </row>
    <row r="1055" spans="1:6" ht="15.75" customHeight="1">
      <c r="A1055" s="5">
        <v>1054</v>
      </c>
      <c r="B1055" s="6" t="s">
        <v>3049</v>
      </c>
      <c r="C1055" s="7" t="s">
        <v>3050</v>
      </c>
      <c r="D1055" s="4" t="s">
        <v>3051</v>
      </c>
      <c r="E1055" s="7" t="s">
        <v>569</v>
      </c>
      <c r="F1055" s="7" t="s">
        <v>23</v>
      </c>
    </row>
    <row r="1056" spans="1:6" ht="15.75" customHeight="1">
      <c r="A1056" s="5">
        <v>1055</v>
      </c>
      <c r="B1056" s="6" t="s">
        <v>3052</v>
      </c>
      <c r="C1056" s="7" t="s">
        <v>3053</v>
      </c>
      <c r="D1056" s="4" t="s">
        <v>3054</v>
      </c>
      <c r="E1056" s="7" t="s">
        <v>569</v>
      </c>
      <c r="F1056" s="7" t="s">
        <v>23</v>
      </c>
    </row>
    <row r="1057" spans="1:6" ht="15.75" customHeight="1">
      <c r="A1057" s="5">
        <v>1056</v>
      </c>
      <c r="B1057" s="6" t="s">
        <v>3055</v>
      </c>
      <c r="C1057" s="7" t="s">
        <v>3056</v>
      </c>
      <c r="D1057" s="4" t="s">
        <v>3057</v>
      </c>
      <c r="E1057" s="7" t="s">
        <v>384</v>
      </c>
      <c r="F1057" s="7" t="s">
        <v>23</v>
      </c>
    </row>
    <row r="1058" spans="1:6" ht="15.75" customHeight="1">
      <c r="A1058" s="5">
        <v>1057</v>
      </c>
      <c r="B1058" s="6" t="s">
        <v>3058</v>
      </c>
      <c r="C1058" s="7" t="s">
        <v>3059</v>
      </c>
      <c r="D1058" s="4" t="s">
        <v>3060</v>
      </c>
      <c r="E1058" s="7" t="s">
        <v>50</v>
      </c>
      <c r="F1058" s="7" t="s">
        <v>23</v>
      </c>
    </row>
    <row r="1059" spans="1:6" ht="15.75" customHeight="1">
      <c r="A1059" s="5">
        <v>1058</v>
      </c>
      <c r="B1059" s="6" t="s">
        <v>3061</v>
      </c>
      <c r="C1059" s="7" t="s">
        <v>3062</v>
      </c>
      <c r="D1059" s="4" t="s">
        <v>3063</v>
      </c>
      <c r="E1059" s="7" t="s">
        <v>569</v>
      </c>
      <c r="F1059" s="7" t="s">
        <v>23</v>
      </c>
    </row>
    <row r="1060" spans="1:6" ht="15.75" customHeight="1">
      <c r="A1060" s="5">
        <v>1059</v>
      </c>
      <c r="B1060" s="6" t="s">
        <v>3064</v>
      </c>
      <c r="C1060" s="7" t="s">
        <v>3065</v>
      </c>
      <c r="D1060" s="4" t="s">
        <v>3066</v>
      </c>
      <c r="E1060" s="7" t="s">
        <v>569</v>
      </c>
      <c r="F1060" s="7" t="s">
        <v>23</v>
      </c>
    </row>
    <row r="1061" spans="1:6" ht="15.75" customHeight="1">
      <c r="A1061" s="5">
        <v>1060</v>
      </c>
      <c r="B1061" s="6" t="s">
        <v>3067</v>
      </c>
      <c r="C1061" s="7" t="s">
        <v>3068</v>
      </c>
      <c r="D1061" s="4" t="s">
        <v>3069</v>
      </c>
      <c r="E1061" s="7" t="s">
        <v>127</v>
      </c>
      <c r="F1061" s="7" t="s">
        <v>23</v>
      </c>
    </row>
    <row r="1062" spans="1:6" ht="15.75" customHeight="1">
      <c r="A1062" s="5">
        <v>1061</v>
      </c>
      <c r="B1062" s="6" t="s">
        <v>3070</v>
      </c>
      <c r="C1062" s="7" t="s">
        <v>3071</v>
      </c>
      <c r="D1062" s="4" t="s">
        <v>3072</v>
      </c>
      <c r="E1062" s="7" t="s">
        <v>388</v>
      </c>
      <c r="F1062" s="7" t="s">
        <v>23</v>
      </c>
    </row>
    <row r="1063" spans="1:6" ht="15.75" customHeight="1">
      <c r="A1063" s="5">
        <v>1062</v>
      </c>
      <c r="B1063" s="6" t="s">
        <v>3073</v>
      </c>
      <c r="C1063" s="7" t="s">
        <v>3074</v>
      </c>
      <c r="D1063" s="4" t="s">
        <v>3075</v>
      </c>
      <c r="E1063" s="7" t="s">
        <v>569</v>
      </c>
      <c r="F1063" s="7" t="s">
        <v>23</v>
      </c>
    </row>
    <row r="1064" spans="1:6" ht="15.75" customHeight="1">
      <c r="A1064" s="5">
        <v>1063</v>
      </c>
      <c r="B1064" s="6" t="s">
        <v>3076</v>
      </c>
      <c r="C1064" s="7" t="s">
        <v>3077</v>
      </c>
      <c r="D1064" s="4" t="s">
        <v>3078</v>
      </c>
      <c r="E1064" s="7" t="s">
        <v>36</v>
      </c>
      <c r="F1064" s="7" t="s">
        <v>23</v>
      </c>
    </row>
    <row r="1065" spans="1:6" ht="15.75" customHeight="1">
      <c r="A1065" s="5">
        <v>1064</v>
      </c>
      <c r="B1065" s="6" t="s">
        <v>3079</v>
      </c>
      <c r="C1065" s="7" t="s">
        <v>3080</v>
      </c>
      <c r="D1065" s="4" t="s">
        <v>3081</v>
      </c>
      <c r="E1065" s="7" t="s">
        <v>388</v>
      </c>
      <c r="F1065" s="7" t="s">
        <v>23</v>
      </c>
    </row>
    <row r="1066" spans="1:6" ht="15.75" customHeight="1">
      <c r="A1066" s="5">
        <v>1065</v>
      </c>
      <c r="B1066" s="6" t="s">
        <v>3082</v>
      </c>
      <c r="C1066" s="7" t="s">
        <v>3083</v>
      </c>
      <c r="D1066" s="4" t="s">
        <v>3084</v>
      </c>
      <c r="E1066" s="7" t="s">
        <v>120</v>
      </c>
      <c r="F1066" s="7" t="s">
        <v>23</v>
      </c>
    </row>
    <row r="1067" spans="1:6" ht="15.75" customHeight="1">
      <c r="A1067" s="5">
        <v>1066</v>
      </c>
      <c r="B1067" s="6" t="s">
        <v>3085</v>
      </c>
      <c r="C1067" s="7" t="s">
        <v>3086</v>
      </c>
      <c r="D1067" s="4" t="s">
        <v>3087</v>
      </c>
      <c r="E1067" s="7" t="s">
        <v>22</v>
      </c>
      <c r="F1067" s="7" t="s">
        <v>23</v>
      </c>
    </row>
    <row r="1068" spans="1:6" ht="15.75" customHeight="1">
      <c r="A1068" s="5">
        <v>1067</v>
      </c>
      <c r="B1068" s="6" t="s">
        <v>3088</v>
      </c>
      <c r="C1068" s="7" t="s">
        <v>3089</v>
      </c>
      <c r="D1068" s="4" t="s">
        <v>3090</v>
      </c>
      <c r="E1068" s="7" t="s">
        <v>127</v>
      </c>
      <c r="F1068" s="7" t="s">
        <v>23</v>
      </c>
    </row>
    <row r="1069" spans="1:6" ht="15.75" customHeight="1">
      <c r="A1069" s="5">
        <v>1068</v>
      </c>
      <c r="B1069" s="6" t="s">
        <v>3091</v>
      </c>
      <c r="C1069" s="7" t="s">
        <v>3092</v>
      </c>
      <c r="D1069" s="4" t="s">
        <v>3093</v>
      </c>
      <c r="E1069" s="7" t="s">
        <v>120</v>
      </c>
      <c r="F1069" s="7" t="s">
        <v>23</v>
      </c>
    </row>
    <row r="1070" spans="1:6" ht="15.75" customHeight="1">
      <c r="A1070" s="5">
        <v>1069</v>
      </c>
      <c r="B1070" s="6" t="s">
        <v>3094</v>
      </c>
      <c r="C1070" s="7" t="s">
        <v>3095</v>
      </c>
      <c r="D1070" s="4" t="s">
        <v>3096</v>
      </c>
      <c r="E1070" s="7" t="s">
        <v>180</v>
      </c>
      <c r="F1070" s="7" t="s">
        <v>23</v>
      </c>
    </row>
    <row r="1071" spans="1:6" ht="15.75" customHeight="1">
      <c r="A1071" s="5">
        <v>1070</v>
      </c>
      <c r="B1071" s="6" t="s">
        <v>3097</v>
      </c>
      <c r="C1071" s="7" t="s">
        <v>3098</v>
      </c>
      <c r="D1071" s="4" t="s">
        <v>3099</v>
      </c>
      <c r="E1071" s="7" t="s">
        <v>384</v>
      </c>
      <c r="F1071" s="7" t="s">
        <v>23</v>
      </c>
    </row>
    <row r="1072" spans="1:6" ht="15.75" customHeight="1">
      <c r="A1072" s="5">
        <v>1071</v>
      </c>
      <c r="B1072" s="6" t="s">
        <v>3100</v>
      </c>
      <c r="C1072" s="7" t="s">
        <v>3101</v>
      </c>
      <c r="D1072" s="4" t="s">
        <v>3102</v>
      </c>
      <c r="E1072" s="7" t="s">
        <v>388</v>
      </c>
      <c r="F1072" s="7" t="s">
        <v>23</v>
      </c>
    </row>
    <row r="1073" spans="1:6" ht="15.75" customHeight="1">
      <c r="A1073" s="5">
        <v>1072</v>
      </c>
      <c r="B1073" s="6" t="s">
        <v>3103</v>
      </c>
      <c r="C1073" s="7" t="s">
        <v>3104</v>
      </c>
      <c r="D1073" s="4" t="s">
        <v>3105</v>
      </c>
      <c r="E1073" s="7" t="s">
        <v>388</v>
      </c>
      <c r="F1073" s="7" t="s">
        <v>23</v>
      </c>
    </row>
    <row r="1074" spans="1:6" ht="15.75" customHeight="1">
      <c r="A1074" s="5">
        <v>1073</v>
      </c>
      <c r="B1074" s="6" t="s">
        <v>3106</v>
      </c>
      <c r="C1074" s="7" t="s">
        <v>3107</v>
      </c>
      <c r="D1074" s="4" t="s">
        <v>3108</v>
      </c>
      <c r="E1074" s="7" t="s">
        <v>388</v>
      </c>
      <c r="F1074" s="7" t="s">
        <v>23</v>
      </c>
    </row>
    <row r="1075" spans="1:6" ht="15.75" customHeight="1">
      <c r="A1075" s="5">
        <v>1074</v>
      </c>
      <c r="B1075" s="6" t="s">
        <v>3109</v>
      </c>
      <c r="C1075" s="7" t="s">
        <v>3110</v>
      </c>
      <c r="D1075" s="4" t="s">
        <v>3111</v>
      </c>
      <c r="E1075" s="7" t="s">
        <v>569</v>
      </c>
      <c r="F1075" s="7" t="s">
        <v>23</v>
      </c>
    </row>
    <row r="1076" spans="1:6" ht="15.75" customHeight="1">
      <c r="A1076" s="5">
        <v>1075</v>
      </c>
      <c r="B1076" s="6" t="s">
        <v>3112</v>
      </c>
      <c r="C1076" s="7" t="s">
        <v>3113</v>
      </c>
      <c r="D1076" s="4" t="s">
        <v>3114</v>
      </c>
      <c r="E1076" s="7" t="s">
        <v>388</v>
      </c>
      <c r="F1076" s="7" t="s">
        <v>23</v>
      </c>
    </row>
    <row r="1077" spans="1:6" ht="15.75" customHeight="1">
      <c r="A1077" s="5">
        <v>1076</v>
      </c>
      <c r="B1077" s="6" t="s">
        <v>3115</v>
      </c>
      <c r="C1077" s="7" t="s">
        <v>3116</v>
      </c>
      <c r="D1077" s="4" t="s">
        <v>3117</v>
      </c>
      <c r="E1077" s="7" t="s">
        <v>36</v>
      </c>
      <c r="F1077" s="7" t="s">
        <v>23</v>
      </c>
    </row>
    <row r="1078" spans="1:6" ht="15.75" customHeight="1">
      <c r="A1078" s="5">
        <v>1077</v>
      </c>
      <c r="B1078" s="6" t="s">
        <v>3118</v>
      </c>
      <c r="C1078" s="7" t="s">
        <v>3119</v>
      </c>
      <c r="D1078" s="4" t="s">
        <v>3120</v>
      </c>
      <c r="E1078" s="7" t="s">
        <v>569</v>
      </c>
      <c r="F1078" s="7" t="s">
        <v>23</v>
      </c>
    </row>
    <row r="1079" spans="1:6" ht="15.75" customHeight="1">
      <c r="A1079" s="5">
        <v>1078</v>
      </c>
      <c r="B1079" s="6" t="s">
        <v>3121</v>
      </c>
      <c r="C1079" s="7" t="s">
        <v>3122</v>
      </c>
      <c r="D1079" s="4" t="s">
        <v>3123</v>
      </c>
      <c r="E1079" s="7" t="s">
        <v>120</v>
      </c>
      <c r="F1079" s="7" t="s">
        <v>23</v>
      </c>
    </row>
    <row r="1080" spans="1:6" ht="15.75" customHeight="1">
      <c r="A1080" s="5">
        <v>1079</v>
      </c>
      <c r="B1080" s="6" t="s">
        <v>3124</v>
      </c>
      <c r="C1080" s="7" t="s">
        <v>3125</v>
      </c>
      <c r="D1080" s="4" t="s">
        <v>3126</v>
      </c>
      <c r="E1080" s="7" t="s">
        <v>36</v>
      </c>
      <c r="F1080" s="7" t="s">
        <v>23</v>
      </c>
    </row>
    <row r="1081" spans="1:6" ht="15.75" customHeight="1">
      <c r="A1081" s="5">
        <v>1080</v>
      </c>
      <c r="B1081" s="6" t="s">
        <v>3127</v>
      </c>
      <c r="C1081" s="7" t="s">
        <v>3128</v>
      </c>
      <c r="D1081" s="4" t="s">
        <v>3129</v>
      </c>
      <c r="E1081" s="7" t="s">
        <v>388</v>
      </c>
      <c r="F1081" s="7" t="s">
        <v>23</v>
      </c>
    </row>
    <row r="1082" spans="1:6" ht="15.75" customHeight="1">
      <c r="A1082" s="5">
        <v>1081</v>
      </c>
      <c r="B1082" s="6" t="s">
        <v>3130</v>
      </c>
      <c r="C1082" s="7" t="s">
        <v>3131</v>
      </c>
      <c r="D1082" s="4" t="s">
        <v>3132</v>
      </c>
      <c r="E1082" s="7" t="s">
        <v>388</v>
      </c>
      <c r="F1082" s="7" t="s">
        <v>23</v>
      </c>
    </row>
    <row r="1083" spans="1:6" ht="15.75" customHeight="1">
      <c r="A1083" s="5">
        <v>1082</v>
      </c>
      <c r="B1083" s="6" t="s">
        <v>3133</v>
      </c>
      <c r="C1083" s="7" t="s">
        <v>3134</v>
      </c>
      <c r="D1083" s="4" t="s">
        <v>3135</v>
      </c>
      <c r="E1083" s="7" t="s">
        <v>120</v>
      </c>
      <c r="F1083" s="7" t="s">
        <v>23</v>
      </c>
    </row>
    <row r="1084" spans="1:6" ht="15.75" customHeight="1">
      <c r="A1084" s="5">
        <v>1083</v>
      </c>
      <c r="B1084" s="6" t="s">
        <v>3136</v>
      </c>
      <c r="C1084" s="7" t="s">
        <v>3137</v>
      </c>
      <c r="D1084" s="4" t="s">
        <v>3138</v>
      </c>
      <c r="E1084" s="7" t="s">
        <v>388</v>
      </c>
      <c r="F1084" s="7" t="s">
        <v>23</v>
      </c>
    </row>
    <row r="1085" spans="1:6" ht="15.75" customHeight="1">
      <c r="A1085" s="5">
        <v>1084</v>
      </c>
      <c r="B1085" s="6" t="s">
        <v>3139</v>
      </c>
      <c r="C1085" s="7" t="s">
        <v>3140</v>
      </c>
      <c r="D1085" s="4" t="s">
        <v>3141</v>
      </c>
      <c r="E1085" s="7" t="s">
        <v>569</v>
      </c>
      <c r="F1085" s="7" t="s">
        <v>23</v>
      </c>
    </row>
    <row r="1086" spans="1:6" ht="15.75" customHeight="1">
      <c r="A1086" s="5">
        <v>1085</v>
      </c>
      <c r="B1086" s="6" t="s">
        <v>3142</v>
      </c>
      <c r="C1086" s="7" t="s">
        <v>3143</v>
      </c>
      <c r="D1086" s="4" t="s">
        <v>3144</v>
      </c>
      <c r="E1086" s="7" t="s">
        <v>180</v>
      </c>
      <c r="F1086" s="7" t="s">
        <v>23</v>
      </c>
    </row>
    <row r="1087" spans="1:6" ht="15.75" customHeight="1">
      <c r="A1087" s="5">
        <v>1086</v>
      </c>
      <c r="B1087" s="6" t="s">
        <v>3145</v>
      </c>
      <c r="C1087" s="7" t="s">
        <v>3146</v>
      </c>
      <c r="D1087" s="4" t="s">
        <v>3147</v>
      </c>
      <c r="E1087" s="7" t="s">
        <v>36</v>
      </c>
      <c r="F1087" s="7" t="s">
        <v>23</v>
      </c>
    </row>
    <row r="1088" spans="1:6" ht="15.75" customHeight="1">
      <c r="A1088" s="5">
        <v>1087</v>
      </c>
      <c r="B1088" s="6" t="s">
        <v>3148</v>
      </c>
      <c r="C1088" s="7" t="s">
        <v>3149</v>
      </c>
      <c r="D1088" s="4" t="s">
        <v>3150</v>
      </c>
      <c r="E1088" s="7" t="s">
        <v>180</v>
      </c>
      <c r="F1088" s="7" t="s">
        <v>23</v>
      </c>
    </row>
    <row r="1089" spans="1:6" ht="15.75" customHeight="1">
      <c r="A1089" s="5">
        <v>1088</v>
      </c>
      <c r="B1089" s="6" t="s">
        <v>3151</v>
      </c>
      <c r="C1089" s="7" t="s">
        <v>3152</v>
      </c>
      <c r="D1089" s="4" t="s">
        <v>3153</v>
      </c>
      <c r="E1089" s="7" t="s">
        <v>180</v>
      </c>
      <c r="F1089" s="7" t="s">
        <v>23</v>
      </c>
    </row>
    <row r="1090" spans="1:6" ht="15.75" customHeight="1">
      <c r="A1090" s="5">
        <v>1089</v>
      </c>
      <c r="B1090" s="6" t="s">
        <v>3154</v>
      </c>
      <c r="C1090" s="7" t="s">
        <v>3155</v>
      </c>
      <c r="D1090" s="4" t="s">
        <v>3156</v>
      </c>
      <c r="E1090" s="7" t="s">
        <v>127</v>
      </c>
      <c r="F1090" s="7" t="s">
        <v>23</v>
      </c>
    </row>
    <row r="1091" spans="1:6" ht="15.75" customHeight="1">
      <c r="A1091" s="5">
        <v>1090</v>
      </c>
      <c r="B1091" s="6" t="s">
        <v>3157</v>
      </c>
      <c r="C1091" s="7" t="s">
        <v>3158</v>
      </c>
      <c r="D1091" s="4" t="s">
        <v>3159</v>
      </c>
      <c r="E1091" s="7" t="s">
        <v>36</v>
      </c>
      <c r="F1091" s="7" t="s">
        <v>23</v>
      </c>
    </row>
    <row r="1092" spans="1:6" ht="15.75" customHeight="1">
      <c r="A1092" s="5">
        <v>1091</v>
      </c>
      <c r="B1092" s="6" t="s">
        <v>3160</v>
      </c>
      <c r="C1092" s="7" t="s">
        <v>3161</v>
      </c>
      <c r="D1092" s="4" t="s">
        <v>3162</v>
      </c>
      <c r="E1092" s="7" t="s">
        <v>40</v>
      </c>
      <c r="F1092" s="7" t="s">
        <v>23</v>
      </c>
    </row>
    <row r="1093" spans="1:6" ht="15.75" customHeight="1">
      <c r="A1093" s="5">
        <v>1092</v>
      </c>
      <c r="B1093" s="6" t="s">
        <v>3163</v>
      </c>
      <c r="C1093" s="7" t="s">
        <v>3164</v>
      </c>
      <c r="D1093" s="4" t="s">
        <v>3165</v>
      </c>
      <c r="E1093" s="7" t="s">
        <v>388</v>
      </c>
      <c r="F1093" s="7" t="s">
        <v>23</v>
      </c>
    </row>
    <row r="1094" spans="1:6" ht="15.75" customHeight="1">
      <c r="A1094" s="5">
        <v>1093</v>
      </c>
      <c r="B1094" s="6" t="s">
        <v>3166</v>
      </c>
      <c r="C1094" s="7" t="s">
        <v>3167</v>
      </c>
      <c r="D1094" s="4" t="s">
        <v>3168</v>
      </c>
      <c r="E1094" s="7" t="s">
        <v>180</v>
      </c>
      <c r="F1094" s="7" t="s">
        <v>23</v>
      </c>
    </row>
    <row r="1095" spans="1:6" ht="15.75" customHeight="1">
      <c r="A1095" s="5">
        <v>1094</v>
      </c>
      <c r="B1095" s="6" t="s">
        <v>3169</v>
      </c>
      <c r="C1095" s="7" t="s">
        <v>3170</v>
      </c>
      <c r="D1095" s="4" t="s">
        <v>3171</v>
      </c>
      <c r="E1095" s="7" t="s">
        <v>22</v>
      </c>
      <c r="F1095" s="7" t="s">
        <v>23</v>
      </c>
    </row>
    <row r="1096" spans="1:6" ht="15.75" customHeight="1">
      <c r="A1096" s="5">
        <v>1095</v>
      </c>
      <c r="B1096" s="6" t="s">
        <v>3172</v>
      </c>
      <c r="C1096" s="7" t="s">
        <v>3173</v>
      </c>
      <c r="D1096" s="4" t="s">
        <v>3174</v>
      </c>
      <c r="E1096" s="7" t="s">
        <v>40</v>
      </c>
      <c r="F1096" s="7" t="s">
        <v>23</v>
      </c>
    </row>
    <row r="1097" spans="1:6" ht="15.75" customHeight="1">
      <c r="A1097" s="5">
        <v>1096</v>
      </c>
      <c r="B1097" s="6" t="s">
        <v>3175</v>
      </c>
      <c r="C1097" s="7" t="s">
        <v>3176</v>
      </c>
      <c r="D1097" s="4" t="s">
        <v>3177</v>
      </c>
      <c r="E1097" s="7" t="s">
        <v>50</v>
      </c>
      <c r="F1097" s="7" t="s">
        <v>23</v>
      </c>
    </row>
    <row r="1098" spans="1:6" ht="15.75" customHeight="1">
      <c r="A1098" s="5">
        <v>1097</v>
      </c>
      <c r="B1098" s="6" t="s">
        <v>3178</v>
      </c>
      <c r="C1098" s="7" t="s">
        <v>3179</v>
      </c>
      <c r="D1098" s="4" t="s">
        <v>3180</v>
      </c>
      <c r="E1098" s="7" t="s">
        <v>180</v>
      </c>
      <c r="F1098" s="7" t="s">
        <v>23</v>
      </c>
    </row>
    <row r="1099" spans="1:6" ht="15.75" customHeight="1">
      <c r="A1099" s="5">
        <v>1098</v>
      </c>
      <c r="B1099" s="6" t="s">
        <v>3181</v>
      </c>
      <c r="C1099" s="7" t="s">
        <v>3182</v>
      </c>
      <c r="D1099" s="4" t="s">
        <v>3183</v>
      </c>
      <c r="E1099" s="7" t="s">
        <v>384</v>
      </c>
      <c r="F1099" s="7" t="s">
        <v>23</v>
      </c>
    </row>
    <row r="1100" spans="1:6" ht="15.75" customHeight="1">
      <c r="A1100" s="5">
        <v>1099</v>
      </c>
      <c r="B1100" s="6" t="s">
        <v>3184</v>
      </c>
      <c r="C1100" s="7" t="s">
        <v>3185</v>
      </c>
      <c r="D1100" s="4" t="s">
        <v>3186</v>
      </c>
      <c r="E1100" s="7" t="s">
        <v>36</v>
      </c>
      <c r="F1100" s="7" t="s">
        <v>23</v>
      </c>
    </row>
    <row r="1101" spans="1:6" ht="15.75" customHeight="1">
      <c r="A1101" s="5">
        <v>1100</v>
      </c>
      <c r="B1101" s="6" t="s">
        <v>3187</v>
      </c>
      <c r="C1101" s="7" t="s">
        <v>3188</v>
      </c>
      <c r="D1101" s="4" t="s">
        <v>3189</v>
      </c>
      <c r="E1101" s="7" t="s">
        <v>120</v>
      </c>
      <c r="F1101" s="7" t="s">
        <v>23</v>
      </c>
    </row>
    <row r="1102" spans="1:6" ht="15.75" customHeight="1">
      <c r="A1102" s="5">
        <v>1101</v>
      </c>
      <c r="B1102" s="6" t="s">
        <v>3190</v>
      </c>
      <c r="C1102" s="7" t="s">
        <v>3191</v>
      </c>
      <c r="D1102" s="4" t="s">
        <v>3192</v>
      </c>
      <c r="E1102" s="7" t="s">
        <v>180</v>
      </c>
      <c r="F1102" s="7" t="s">
        <v>23</v>
      </c>
    </row>
    <row r="1103" spans="1:6" ht="15.75" customHeight="1">
      <c r="A1103" s="5">
        <v>1102</v>
      </c>
      <c r="B1103" s="6" t="s">
        <v>3193</v>
      </c>
      <c r="C1103" s="7" t="s">
        <v>3194</v>
      </c>
      <c r="D1103" s="4" t="s">
        <v>3195</v>
      </c>
      <c r="E1103" s="7" t="s">
        <v>569</v>
      </c>
      <c r="F1103" s="7" t="s">
        <v>23</v>
      </c>
    </row>
    <row r="1104" spans="1:6" ht="15.75" customHeight="1">
      <c r="A1104" s="5">
        <v>1103</v>
      </c>
      <c r="B1104" s="6" t="s">
        <v>3196</v>
      </c>
      <c r="C1104" s="7" t="s">
        <v>3197</v>
      </c>
      <c r="D1104" s="4" t="s">
        <v>3198</v>
      </c>
      <c r="E1104" s="7" t="s">
        <v>95</v>
      </c>
      <c r="F1104" s="7" t="s">
        <v>23</v>
      </c>
    </row>
    <row r="1105" spans="1:6" ht="15.75" customHeight="1">
      <c r="A1105" s="5">
        <v>1104</v>
      </c>
      <c r="B1105" s="6" t="s">
        <v>3199</v>
      </c>
      <c r="C1105" s="7" t="s">
        <v>3200</v>
      </c>
      <c r="D1105" s="4" t="s">
        <v>3201</v>
      </c>
      <c r="E1105" s="7" t="s">
        <v>388</v>
      </c>
      <c r="F1105" s="7" t="s">
        <v>23</v>
      </c>
    </row>
    <row r="1106" spans="1:6" ht="15.75" customHeight="1">
      <c r="A1106" s="5">
        <v>1105</v>
      </c>
      <c r="B1106" s="6" t="s">
        <v>3202</v>
      </c>
      <c r="C1106" s="7" t="s">
        <v>3203</v>
      </c>
      <c r="D1106" s="4" t="s">
        <v>3204</v>
      </c>
      <c r="E1106" s="7" t="s">
        <v>569</v>
      </c>
      <c r="F1106" s="7" t="s">
        <v>23</v>
      </c>
    </row>
    <row r="1107" spans="1:6" ht="15.75" customHeight="1">
      <c r="A1107" s="5">
        <v>1106</v>
      </c>
      <c r="B1107" s="6" t="s">
        <v>3205</v>
      </c>
      <c r="C1107" s="7" t="s">
        <v>3206</v>
      </c>
      <c r="D1107" s="4" t="s">
        <v>3207</v>
      </c>
      <c r="E1107" s="7" t="s">
        <v>120</v>
      </c>
      <c r="F1107" s="7" t="s">
        <v>23</v>
      </c>
    </row>
    <row r="1108" spans="1:6" ht="15.75" customHeight="1">
      <c r="A1108" s="5">
        <v>1107</v>
      </c>
      <c r="B1108" s="6" t="s">
        <v>3208</v>
      </c>
      <c r="C1108" s="7" t="s">
        <v>3209</v>
      </c>
      <c r="D1108" s="4" t="s">
        <v>3210</v>
      </c>
      <c r="E1108" s="7" t="s">
        <v>569</v>
      </c>
      <c r="F1108" s="7" t="s">
        <v>23</v>
      </c>
    </row>
    <row r="1109" spans="1:6" ht="15.75" customHeight="1">
      <c r="A1109" s="5">
        <v>1108</v>
      </c>
      <c r="B1109" s="6" t="s">
        <v>3211</v>
      </c>
      <c r="C1109" s="7" t="s">
        <v>3212</v>
      </c>
      <c r="D1109" s="4" t="s">
        <v>3213</v>
      </c>
      <c r="E1109" s="7" t="s">
        <v>569</v>
      </c>
      <c r="F1109" s="7" t="s">
        <v>23</v>
      </c>
    </row>
    <row r="1110" spans="1:6" ht="15.75" customHeight="1">
      <c r="A1110" s="5">
        <v>1109</v>
      </c>
      <c r="B1110" s="6" t="s">
        <v>3214</v>
      </c>
      <c r="C1110" s="7" t="s">
        <v>3215</v>
      </c>
      <c r="D1110" s="4" t="s">
        <v>3216</v>
      </c>
      <c r="E1110" s="7" t="s">
        <v>36</v>
      </c>
      <c r="F1110" s="7" t="s">
        <v>23</v>
      </c>
    </row>
    <row r="1111" spans="1:6" ht="15.75" customHeight="1">
      <c r="A1111" s="5">
        <v>1110</v>
      </c>
      <c r="B1111" s="6" t="s">
        <v>3217</v>
      </c>
      <c r="C1111" s="7" t="s">
        <v>3218</v>
      </c>
      <c r="D1111" s="4" t="s">
        <v>3219</v>
      </c>
      <c r="E1111" s="7" t="s">
        <v>50</v>
      </c>
      <c r="F1111" s="7" t="s">
        <v>23</v>
      </c>
    </row>
    <row r="1112" spans="1:6" ht="15.75" customHeight="1">
      <c r="A1112" s="5">
        <v>1111</v>
      </c>
      <c r="B1112" s="6" t="s">
        <v>3220</v>
      </c>
      <c r="C1112" s="7" t="s">
        <v>3221</v>
      </c>
      <c r="D1112" s="4" t="s">
        <v>3222</v>
      </c>
      <c r="E1112" s="7" t="s">
        <v>388</v>
      </c>
      <c r="F1112" s="7" t="s">
        <v>23</v>
      </c>
    </row>
    <row r="1113" spans="1:6" ht="15.75" customHeight="1">
      <c r="A1113" s="5">
        <v>1112</v>
      </c>
      <c r="B1113" s="6" t="s">
        <v>3223</v>
      </c>
      <c r="C1113" s="7" t="s">
        <v>3224</v>
      </c>
      <c r="D1113" s="4" t="s">
        <v>3225</v>
      </c>
      <c r="E1113" s="7" t="s">
        <v>180</v>
      </c>
      <c r="F1113" s="7" t="s">
        <v>23</v>
      </c>
    </row>
    <row r="1114" spans="1:6" ht="15.75" customHeight="1">
      <c r="A1114" s="5">
        <v>1113</v>
      </c>
      <c r="B1114" s="6" t="s">
        <v>3226</v>
      </c>
      <c r="C1114" s="7" t="s">
        <v>3227</v>
      </c>
      <c r="D1114" s="4" t="s">
        <v>3228</v>
      </c>
      <c r="E1114" s="7" t="s">
        <v>388</v>
      </c>
      <c r="F1114" s="7" t="s">
        <v>23</v>
      </c>
    </row>
    <row r="1115" spans="1:6" ht="15.75" customHeight="1">
      <c r="A1115" s="5">
        <v>1114</v>
      </c>
      <c r="B1115" s="6" t="s">
        <v>3229</v>
      </c>
      <c r="C1115" s="7" t="s">
        <v>3230</v>
      </c>
      <c r="D1115" s="4" t="s">
        <v>3231</v>
      </c>
      <c r="E1115" s="7" t="s">
        <v>388</v>
      </c>
      <c r="F1115" s="7" t="s">
        <v>23</v>
      </c>
    </row>
    <row r="1116" spans="1:6" ht="15.75" customHeight="1">
      <c r="A1116" s="5">
        <v>1115</v>
      </c>
      <c r="B1116" s="6" t="s">
        <v>3232</v>
      </c>
      <c r="C1116" s="7" t="s">
        <v>3233</v>
      </c>
      <c r="D1116" s="4" t="s">
        <v>3234</v>
      </c>
      <c r="E1116" s="7" t="s">
        <v>36</v>
      </c>
      <c r="F1116" s="7" t="s">
        <v>23</v>
      </c>
    </row>
    <row r="1117" spans="1:6" ht="15.75" customHeight="1">
      <c r="A1117" s="5">
        <v>1116</v>
      </c>
      <c r="B1117" s="6" t="s">
        <v>3235</v>
      </c>
      <c r="C1117" s="7" t="s">
        <v>3236</v>
      </c>
      <c r="D1117" s="4" t="s">
        <v>3237</v>
      </c>
      <c r="E1117" s="7" t="s">
        <v>388</v>
      </c>
      <c r="F1117" s="7" t="s">
        <v>23</v>
      </c>
    </row>
    <row r="1118" spans="1:6" ht="15.75" customHeight="1">
      <c r="A1118" s="5">
        <v>1117</v>
      </c>
      <c r="B1118" s="6" t="s">
        <v>3238</v>
      </c>
      <c r="C1118" s="7" t="s">
        <v>3239</v>
      </c>
      <c r="D1118" s="4" t="s">
        <v>3240</v>
      </c>
      <c r="E1118" s="7" t="s">
        <v>180</v>
      </c>
      <c r="F1118" s="7" t="s">
        <v>23</v>
      </c>
    </row>
    <row r="1119" spans="1:6" ht="15.75" customHeight="1">
      <c r="A1119" s="5">
        <v>1118</v>
      </c>
      <c r="B1119" s="6" t="s">
        <v>3241</v>
      </c>
      <c r="C1119" s="7" t="s">
        <v>3242</v>
      </c>
      <c r="D1119" s="4" t="s">
        <v>3243</v>
      </c>
      <c r="E1119" s="7" t="s">
        <v>388</v>
      </c>
      <c r="F1119" s="7" t="s">
        <v>23</v>
      </c>
    </row>
    <row r="1120" spans="1:6" ht="15.75" customHeight="1">
      <c r="A1120" s="5">
        <v>1119</v>
      </c>
      <c r="B1120" s="6" t="s">
        <v>3244</v>
      </c>
      <c r="C1120" s="7" t="s">
        <v>3245</v>
      </c>
      <c r="D1120" s="4" t="s">
        <v>3246</v>
      </c>
      <c r="E1120" s="7" t="s">
        <v>36</v>
      </c>
      <c r="F1120" s="7" t="s">
        <v>23</v>
      </c>
    </row>
    <row r="1121" spans="1:6" ht="15.75" customHeight="1">
      <c r="A1121" s="5">
        <v>1120</v>
      </c>
      <c r="B1121" s="6" t="s">
        <v>3247</v>
      </c>
      <c r="C1121" s="7" t="s">
        <v>3248</v>
      </c>
      <c r="D1121" s="4" t="s">
        <v>3249</v>
      </c>
      <c r="E1121" s="7" t="s">
        <v>569</v>
      </c>
      <c r="F1121" s="7" t="s">
        <v>23</v>
      </c>
    </row>
    <row r="1122" spans="1:6" ht="15.75" customHeight="1">
      <c r="A1122" s="5">
        <v>1121</v>
      </c>
      <c r="B1122" s="6" t="s">
        <v>3250</v>
      </c>
      <c r="C1122" s="7" t="s">
        <v>3251</v>
      </c>
      <c r="D1122" s="4" t="s">
        <v>3252</v>
      </c>
      <c r="E1122" s="7" t="s">
        <v>180</v>
      </c>
      <c r="F1122" s="7" t="s">
        <v>23</v>
      </c>
    </row>
    <row r="1123" spans="1:6" ht="15.75" customHeight="1">
      <c r="A1123" s="5">
        <v>1122</v>
      </c>
      <c r="B1123" s="6" t="s">
        <v>3253</v>
      </c>
      <c r="C1123" s="7" t="s">
        <v>3254</v>
      </c>
      <c r="D1123" s="4" t="s">
        <v>3255</v>
      </c>
      <c r="E1123" s="7" t="s">
        <v>180</v>
      </c>
      <c r="F1123" s="7" t="s">
        <v>23</v>
      </c>
    </row>
    <row r="1124" spans="1:6" ht="15.75" customHeight="1">
      <c r="A1124" s="5">
        <v>1123</v>
      </c>
      <c r="B1124" s="6" t="s">
        <v>3256</v>
      </c>
      <c r="C1124" s="7" t="s">
        <v>3257</v>
      </c>
      <c r="D1124" s="4" t="s">
        <v>3258</v>
      </c>
      <c r="E1124" s="7" t="s">
        <v>40</v>
      </c>
      <c r="F1124" s="7" t="s">
        <v>23</v>
      </c>
    </row>
    <row r="1125" spans="1:6" ht="15.75" customHeight="1">
      <c r="A1125" s="5">
        <v>1124</v>
      </c>
      <c r="B1125" s="6" t="s">
        <v>3259</v>
      </c>
      <c r="C1125" s="7" t="s">
        <v>3260</v>
      </c>
      <c r="D1125" s="4" t="s">
        <v>3261</v>
      </c>
      <c r="E1125" s="7" t="s">
        <v>36</v>
      </c>
      <c r="F1125" s="7" t="s">
        <v>23</v>
      </c>
    </row>
    <row r="1126" spans="1:6" ht="15.75" customHeight="1">
      <c r="A1126" s="5">
        <v>1125</v>
      </c>
      <c r="B1126" s="6" t="s">
        <v>3262</v>
      </c>
      <c r="C1126" s="7" t="s">
        <v>3263</v>
      </c>
      <c r="D1126" s="4" t="s">
        <v>3264</v>
      </c>
      <c r="E1126" s="7" t="s">
        <v>180</v>
      </c>
      <c r="F1126" s="7" t="s">
        <v>23</v>
      </c>
    </row>
    <row r="1127" spans="1:6" ht="15.75" customHeight="1">
      <c r="A1127" s="5">
        <v>1126</v>
      </c>
      <c r="B1127" s="6" t="s">
        <v>3265</v>
      </c>
      <c r="C1127" s="7" t="s">
        <v>3266</v>
      </c>
      <c r="D1127" s="4" t="s">
        <v>3267</v>
      </c>
      <c r="E1127" s="7" t="s">
        <v>50</v>
      </c>
      <c r="F1127" s="7" t="s">
        <v>23</v>
      </c>
    </row>
    <row r="1128" spans="1:6" ht="15.75" customHeight="1">
      <c r="A1128" s="5">
        <v>1127</v>
      </c>
      <c r="B1128" s="6" t="s">
        <v>3268</v>
      </c>
      <c r="C1128" s="7" t="s">
        <v>3269</v>
      </c>
      <c r="D1128" s="4" t="s">
        <v>3270</v>
      </c>
      <c r="E1128" s="7" t="s">
        <v>22</v>
      </c>
      <c r="F1128" s="7" t="s">
        <v>23</v>
      </c>
    </row>
    <row r="1129" spans="1:6" ht="15.75" customHeight="1">
      <c r="A1129" s="5">
        <v>1128</v>
      </c>
      <c r="B1129" s="6" t="s">
        <v>3271</v>
      </c>
      <c r="C1129" s="7" t="s">
        <v>3272</v>
      </c>
      <c r="D1129" s="4" t="s">
        <v>3273</v>
      </c>
      <c r="E1129" s="7" t="s">
        <v>36</v>
      </c>
      <c r="F1129" s="7" t="s">
        <v>23</v>
      </c>
    </row>
    <row r="1130" spans="1:6" ht="15.75" customHeight="1">
      <c r="A1130" s="5">
        <v>1129</v>
      </c>
      <c r="B1130" s="6" t="s">
        <v>3274</v>
      </c>
      <c r="C1130" s="7" t="s">
        <v>3275</v>
      </c>
      <c r="D1130" s="4" t="s">
        <v>3276</v>
      </c>
      <c r="E1130" s="7" t="s">
        <v>569</v>
      </c>
      <c r="F1130" s="7" t="s">
        <v>23</v>
      </c>
    </row>
    <row r="1131" spans="1:6" ht="15.75" customHeight="1">
      <c r="A1131" s="5">
        <v>1130</v>
      </c>
      <c r="B1131" s="6" t="s">
        <v>3277</v>
      </c>
      <c r="C1131" s="7" t="s">
        <v>3278</v>
      </c>
      <c r="D1131" s="4" t="s">
        <v>3279</v>
      </c>
      <c r="E1131" s="7" t="s">
        <v>569</v>
      </c>
      <c r="F1131" s="7" t="s">
        <v>23</v>
      </c>
    </row>
    <row r="1132" spans="1:6" ht="15.75" customHeight="1">
      <c r="A1132" s="5">
        <v>1131</v>
      </c>
      <c r="B1132" s="6" t="s">
        <v>3280</v>
      </c>
      <c r="C1132" s="7" t="s">
        <v>3281</v>
      </c>
      <c r="D1132" s="4" t="s">
        <v>3282</v>
      </c>
      <c r="E1132" s="7" t="s">
        <v>180</v>
      </c>
      <c r="F1132" s="7" t="s">
        <v>23</v>
      </c>
    </row>
    <row r="1133" spans="1:6" ht="15.75" customHeight="1">
      <c r="A1133" s="5">
        <v>1132</v>
      </c>
      <c r="B1133" s="6" t="s">
        <v>3283</v>
      </c>
      <c r="C1133" s="7" t="s">
        <v>3284</v>
      </c>
      <c r="D1133" s="4" t="s">
        <v>3285</v>
      </c>
      <c r="E1133" s="7" t="s">
        <v>569</v>
      </c>
      <c r="F1133" s="7" t="s">
        <v>23</v>
      </c>
    </row>
    <row r="1134" spans="1:6" ht="15.75" customHeight="1">
      <c r="A1134" s="5">
        <v>1133</v>
      </c>
      <c r="B1134" s="6" t="s">
        <v>3286</v>
      </c>
      <c r="C1134" s="7" t="s">
        <v>3287</v>
      </c>
      <c r="D1134" s="4" t="s">
        <v>3288</v>
      </c>
      <c r="E1134" s="7" t="s">
        <v>120</v>
      </c>
      <c r="F1134" s="7" t="s">
        <v>23</v>
      </c>
    </row>
    <row r="1135" spans="1:6" ht="15.75" customHeight="1">
      <c r="A1135" s="5">
        <v>1134</v>
      </c>
      <c r="B1135" s="6" t="s">
        <v>3289</v>
      </c>
      <c r="C1135" s="7" t="s">
        <v>3290</v>
      </c>
      <c r="D1135" s="4" t="s">
        <v>3291</v>
      </c>
      <c r="E1135" s="7" t="s">
        <v>535</v>
      </c>
      <c r="F1135" s="7" t="s">
        <v>23</v>
      </c>
    </row>
    <row r="1136" spans="1:6" ht="15.75" customHeight="1">
      <c r="A1136" s="5">
        <v>1135</v>
      </c>
      <c r="B1136" s="6" t="s">
        <v>3292</v>
      </c>
      <c r="C1136" s="7" t="s">
        <v>3293</v>
      </c>
      <c r="D1136" s="4" t="s">
        <v>3294</v>
      </c>
      <c r="E1136" s="7" t="s">
        <v>569</v>
      </c>
      <c r="F1136" s="7" t="s">
        <v>23</v>
      </c>
    </row>
    <row r="1137" spans="1:6" ht="15.75" customHeight="1">
      <c r="A1137" s="5">
        <v>1136</v>
      </c>
      <c r="B1137" s="6" t="s">
        <v>3295</v>
      </c>
      <c r="C1137" s="7" t="s">
        <v>3296</v>
      </c>
      <c r="D1137" s="4" t="s">
        <v>3297</v>
      </c>
      <c r="E1137" s="7" t="s">
        <v>36</v>
      </c>
      <c r="F1137" s="7" t="s">
        <v>23</v>
      </c>
    </row>
    <row r="1138" spans="1:6" ht="15.75" customHeight="1">
      <c r="A1138" s="5">
        <v>1137</v>
      </c>
      <c r="B1138" s="6" t="s">
        <v>3298</v>
      </c>
      <c r="C1138" s="7" t="s">
        <v>3299</v>
      </c>
      <c r="D1138" s="4" t="s">
        <v>3300</v>
      </c>
      <c r="E1138" s="7" t="s">
        <v>569</v>
      </c>
      <c r="F1138" s="7" t="s">
        <v>23</v>
      </c>
    </row>
    <row r="1139" spans="1:6" ht="15.75" customHeight="1">
      <c r="A1139" s="5">
        <v>1138</v>
      </c>
      <c r="B1139" s="6" t="s">
        <v>3301</v>
      </c>
      <c r="C1139" s="7" t="s">
        <v>3302</v>
      </c>
      <c r="D1139" s="4" t="s">
        <v>3303</v>
      </c>
      <c r="E1139" s="7" t="s">
        <v>50</v>
      </c>
      <c r="F1139" s="7" t="s">
        <v>23</v>
      </c>
    </row>
    <row r="1140" spans="1:6" ht="15.75" customHeight="1">
      <c r="A1140" s="5">
        <v>1139</v>
      </c>
      <c r="B1140" s="6" t="s">
        <v>3304</v>
      </c>
      <c r="C1140" s="7" t="s">
        <v>3305</v>
      </c>
      <c r="D1140" s="4" t="s">
        <v>3306</v>
      </c>
      <c r="E1140" s="7" t="s">
        <v>569</v>
      </c>
      <c r="F1140" s="7" t="s">
        <v>23</v>
      </c>
    </row>
    <row r="1141" spans="1:6" ht="15.75" customHeight="1">
      <c r="A1141" s="5">
        <v>1140</v>
      </c>
      <c r="B1141" s="6" t="s">
        <v>3307</v>
      </c>
      <c r="C1141" s="7" t="s">
        <v>3308</v>
      </c>
      <c r="D1141" s="4" t="s">
        <v>3309</v>
      </c>
      <c r="E1141" s="7" t="s">
        <v>569</v>
      </c>
      <c r="F1141" s="7" t="s">
        <v>23</v>
      </c>
    </row>
    <row r="1142" spans="1:6" ht="15.75" customHeight="1">
      <c r="A1142" s="5">
        <v>1141</v>
      </c>
      <c r="B1142" s="6" t="s">
        <v>3310</v>
      </c>
      <c r="C1142" s="7" t="s">
        <v>3311</v>
      </c>
      <c r="D1142" s="4" t="s">
        <v>3312</v>
      </c>
      <c r="E1142" s="7" t="s">
        <v>180</v>
      </c>
      <c r="F1142" s="7" t="s">
        <v>23</v>
      </c>
    </row>
    <row r="1143" spans="1:6" ht="15.75" customHeight="1">
      <c r="A1143" s="5">
        <v>1142</v>
      </c>
      <c r="B1143" s="6" t="s">
        <v>3313</v>
      </c>
      <c r="C1143" s="7" t="s">
        <v>3314</v>
      </c>
      <c r="D1143" s="4" t="s">
        <v>3315</v>
      </c>
      <c r="E1143" s="7" t="s">
        <v>384</v>
      </c>
      <c r="F1143" s="7" t="s">
        <v>23</v>
      </c>
    </row>
    <row r="1144" spans="1:6" ht="15.75" customHeight="1">
      <c r="A1144" s="5">
        <v>1143</v>
      </c>
      <c r="B1144" s="6" t="s">
        <v>3316</v>
      </c>
      <c r="C1144" s="7" t="s">
        <v>3317</v>
      </c>
      <c r="D1144" s="4" t="s">
        <v>3318</v>
      </c>
      <c r="E1144" s="7" t="s">
        <v>388</v>
      </c>
      <c r="F1144" s="7" t="s">
        <v>23</v>
      </c>
    </row>
    <row r="1145" spans="1:6" ht="15.75" customHeight="1">
      <c r="A1145" s="5">
        <v>1144</v>
      </c>
      <c r="B1145" s="6" t="s">
        <v>3319</v>
      </c>
      <c r="C1145" s="7" t="s">
        <v>3320</v>
      </c>
      <c r="D1145" s="4" t="s">
        <v>3321</v>
      </c>
      <c r="E1145" s="7" t="s">
        <v>388</v>
      </c>
      <c r="F1145" s="7" t="s">
        <v>23</v>
      </c>
    </row>
    <row r="1146" spans="1:6" ht="15.75" customHeight="1">
      <c r="A1146" s="5">
        <v>1145</v>
      </c>
      <c r="B1146" s="6" t="s">
        <v>3322</v>
      </c>
      <c r="C1146" s="7" t="s">
        <v>3323</v>
      </c>
      <c r="D1146" s="4" t="s">
        <v>3324</v>
      </c>
      <c r="E1146" s="7" t="s">
        <v>535</v>
      </c>
      <c r="F1146" s="7" t="s">
        <v>23</v>
      </c>
    </row>
    <row r="1147" spans="1:6" ht="15.75" customHeight="1">
      <c r="A1147" s="5">
        <v>1146</v>
      </c>
      <c r="B1147" s="6" t="s">
        <v>3325</v>
      </c>
      <c r="C1147" s="7" t="s">
        <v>3326</v>
      </c>
      <c r="D1147" s="4" t="s">
        <v>3327</v>
      </c>
      <c r="E1147" s="7" t="s">
        <v>388</v>
      </c>
      <c r="F1147" s="7" t="s">
        <v>23</v>
      </c>
    </row>
    <row r="1148" spans="1:6" ht="15.75" customHeight="1">
      <c r="A1148" s="5">
        <v>1147</v>
      </c>
      <c r="B1148" s="6" t="s">
        <v>3328</v>
      </c>
      <c r="C1148" s="7" t="s">
        <v>3329</v>
      </c>
      <c r="D1148" s="4" t="s">
        <v>3330</v>
      </c>
      <c r="E1148" s="7" t="s">
        <v>388</v>
      </c>
      <c r="F1148" s="7" t="s">
        <v>23</v>
      </c>
    </row>
    <row r="1149" spans="1:6" ht="15.75" customHeight="1">
      <c r="A1149" s="5">
        <v>1148</v>
      </c>
      <c r="B1149" s="6" t="s">
        <v>3331</v>
      </c>
      <c r="C1149" s="7" t="s">
        <v>3332</v>
      </c>
      <c r="D1149" s="4" t="s">
        <v>3333</v>
      </c>
      <c r="E1149" s="7" t="s">
        <v>36</v>
      </c>
      <c r="F1149" s="7" t="s">
        <v>23</v>
      </c>
    </row>
    <row r="1150" spans="1:6" ht="15.75" customHeight="1">
      <c r="A1150" s="5">
        <v>1149</v>
      </c>
      <c r="B1150" s="6" t="s">
        <v>3334</v>
      </c>
      <c r="C1150" s="7" t="s">
        <v>3335</v>
      </c>
      <c r="D1150" s="4" t="s">
        <v>3336</v>
      </c>
      <c r="E1150" s="7" t="s">
        <v>36</v>
      </c>
      <c r="F1150" s="7" t="s">
        <v>23</v>
      </c>
    </row>
    <row r="1151" spans="1:6" ht="15.75" customHeight="1">
      <c r="A1151" s="5">
        <v>1150</v>
      </c>
      <c r="B1151" s="6" t="s">
        <v>3337</v>
      </c>
      <c r="C1151" s="7" t="s">
        <v>3338</v>
      </c>
      <c r="D1151" s="4" t="s">
        <v>3339</v>
      </c>
      <c r="E1151" s="7" t="s">
        <v>50</v>
      </c>
      <c r="F1151" s="7" t="s">
        <v>23</v>
      </c>
    </row>
    <row r="1152" spans="1:6" ht="15.75" customHeight="1">
      <c r="A1152" s="5">
        <v>1151</v>
      </c>
      <c r="B1152" s="6" t="s">
        <v>3340</v>
      </c>
      <c r="C1152" s="7" t="s">
        <v>3341</v>
      </c>
      <c r="D1152" s="4" t="s">
        <v>3342</v>
      </c>
      <c r="E1152" s="7" t="s">
        <v>180</v>
      </c>
      <c r="F1152" s="7" t="s">
        <v>23</v>
      </c>
    </row>
    <row r="1153" spans="1:6" ht="15.75" customHeight="1">
      <c r="A1153" s="5">
        <v>1152</v>
      </c>
      <c r="B1153" s="6" t="s">
        <v>3343</v>
      </c>
      <c r="C1153" s="7" t="s">
        <v>3344</v>
      </c>
      <c r="D1153" s="4" t="s">
        <v>3345</v>
      </c>
      <c r="E1153" s="7" t="s">
        <v>127</v>
      </c>
      <c r="F1153" s="7" t="s">
        <v>23</v>
      </c>
    </row>
    <row r="1154" spans="1:6" ht="15.75" customHeight="1">
      <c r="A1154" s="5">
        <v>1153</v>
      </c>
      <c r="B1154" s="6" t="s">
        <v>3346</v>
      </c>
      <c r="C1154" s="7" t="s">
        <v>3347</v>
      </c>
      <c r="D1154" s="4" t="s">
        <v>3348</v>
      </c>
      <c r="E1154" s="7" t="s">
        <v>569</v>
      </c>
      <c r="F1154" s="7" t="s">
        <v>23</v>
      </c>
    </row>
    <row r="1155" spans="1:6" ht="15.75" customHeight="1">
      <c r="A1155" s="5">
        <v>1154</v>
      </c>
      <c r="B1155" s="6" t="s">
        <v>3349</v>
      </c>
      <c r="C1155" s="7" t="s">
        <v>3350</v>
      </c>
      <c r="D1155" s="4" t="s">
        <v>3351</v>
      </c>
      <c r="E1155" s="7" t="s">
        <v>120</v>
      </c>
      <c r="F1155" s="7" t="s">
        <v>23</v>
      </c>
    </row>
    <row r="1156" spans="1:6" ht="15.75" customHeight="1">
      <c r="A1156" s="5">
        <v>1155</v>
      </c>
      <c r="B1156" s="6" t="s">
        <v>3352</v>
      </c>
      <c r="C1156" s="7" t="s">
        <v>3353</v>
      </c>
      <c r="D1156" s="4" t="s">
        <v>3354</v>
      </c>
      <c r="E1156" s="7" t="s">
        <v>95</v>
      </c>
      <c r="F1156" s="7" t="s">
        <v>23</v>
      </c>
    </row>
    <row r="1157" spans="1:6" ht="15.75" customHeight="1">
      <c r="A1157" s="5">
        <v>1156</v>
      </c>
      <c r="B1157" s="6" t="s">
        <v>3355</v>
      </c>
      <c r="C1157" s="7" t="s">
        <v>3356</v>
      </c>
      <c r="D1157" s="4" t="s">
        <v>3357</v>
      </c>
      <c r="E1157" s="7" t="s">
        <v>127</v>
      </c>
      <c r="F1157" s="7" t="s">
        <v>23</v>
      </c>
    </row>
    <row r="1158" spans="1:6" ht="15.75" customHeight="1">
      <c r="A1158" s="5">
        <v>1157</v>
      </c>
      <c r="B1158" s="6" t="s">
        <v>3358</v>
      </c>
      <c r="C1158" s="7" t="s">
        <v>3359</v>
      </c>
      <c r="D1158" s="4" t="s">
        <v>3360</v>
      </c>
      <c r="E1158" s="7" t="s">
        <v>50</v>
      </c>
      <c r="F1158" s="7" t="s">
        <v>23</v>
      </c>
    </row>
    <row r="1159" spans="1:6" ht="15.75" customHeight="1">
      <c r="A1159" s="5">
        <v>1158</v>
      </c>
      <c r="B1159" s="6" t="s">
        <v>3361</v>
      </c>
      <c r="C1159" s="7" t="s">
        <v>3362</v>
      </c>
      <c r="D1159" s="4" t="s">
        <v>3363</v>
      </c>
      <c r="E1159" s="7" t="s">
        <v>36</v>
      </c>
      <c r="F1159" s="7" t="s">
        <v>23</v>
      </c>
    </row>
    <row r="1160" spans="1:6" ht="15.75" customHeight="1">
      <c r="A1160" s="5">
        <v>1159</v>
      </c>
      <c r="B1160" s="6" t="s">
        <v>3364</v>
      </c>
      <c r="C1160" s="7" t="s">
        <v>3365</v>
      </c>
      <c r="D1160" s="4" t="s">
        <v>3366</v>
      </c>
      <c r="E1160" s="7" t="s">
        <v>120</v>
      </c>
      <c r="F1160" s="7" t="s">
        <v>23</v>
      </c>
    </row>
    <row r="1161" spans="1:6" ht="15.75" customHeight="1">
      <c r="A1161" s="5">
        <v>1160</v>
      </c>
      <c r="B1161" s="6" t="s">
        <v>3367</v>
      </c>
      <c r="C1161" s="7" t="s">
        <v>3368</v>
      </c>
      <c r="D1161" s="4" t="s">
        <v>3369</v>
      </c>
      <c r="E1161" s="7" t="s">
        <v>388</v>
      </c>
      <c r="F1161" s="7" t="s">
        <v>23</v>
      </c>
    </row>
    <row r="1162" spans="1:6" ht="15.75" customHeight="1">
      <c r="A1162" s="5">
        <v>1161</v>
      </c>
      <c r="B1162" s="6" t="s">
        <v>3370</v>
      </c>
      <c r="C1162" s="7" t="s">
        <v>3371</v>
      </c>
      <c r="D1162" s="4" t="s">
        <v>3372</v>
      </c>
      <c r="E1162" s="7" t="s">
        <v>36</v>
      </c>
      <c r="F1162" s="7" t="s">
        <v>23</v>
      </c>
    </row>
    <row r="1163" spans="1:6" ht="15.75" customHeight="1">
      <c r="A1163" s="5">
        <v>1162</v>
      </c>
      <c r="B1163" s="6" t="s">
        <v>3373</v>
      </c>
      <c r="C1163" s="7" t="s">
        <v>3374</v>
      </c>
      <c r="D1163" s="4" t="s">
        <v>3375</v>
      </c>
      <c r="E1163" s="7" t="s">
        <v>569</v>
      </c>
      <c r="F1163" s="7" t="s">
        <v>23</v>
      </c>
    </row>
    <row r="1164" spans="1:6" ht="15.75" customHeight="1">
      <c r="A1164" s="5">
        <v>1163</v>
      </c>
      <c r="B1164" s="6" t="s">
        <v>3376</v>
      </c>
      <c r="C1164" s="7" t="s">
        <v>3377</v>
      </c>
      <c r="D1164" s="4" t="s">
        <v>3378</v>
      </c>
      <c r="E1164" s="7" t="s">
        <v>384</v>
      </c>
      <c r="F1164" s="7" t="s">
        <v>23</v>
      </c>
    </row>
    <row r="1165" spans="1:6" ht="15.75" customHeight="1">
      <c r="A1165" s="5">
        <v>1164</v>
      </c>
      <c r="B1165" s="6" t="s">
        <v>3379</v>
      </c>
      <c r="C1165" s="7" t="s">
        <v>3380</v>
      </c>
      <c r="D1165" s="4" t="s">
        <v>3381</v>
      </c>
      <c r="E1165" s="7" t="s">
        <v>384</v>
      </c>
      <c r="F1165" s="7" t="s">
        <v>23</v>
      </c>
    </row>
    <row r="1166" spans="1:6" ht="15.75" customHeight="1">
      <c r="A1166" s="5">
        <v>1165</v>
      </c>
      <c r="B1166" s="6" t="s">
        <v>3382</v>
      </c>
      <c r="C1166" s="7" t="s">
        <v>3383</v>
      </c>
      <c r="D1166" s="4" t="s">
        <v>3384</v>
      </c>
      <c r="E1166" s="7" t="s">
        <v>120</v>
      </c>
      <c r="F1166" s="7" t="s">
        <v>23</v>
      </c>
    </row>
    <row r="1167" spans="1:6" ht="15.75" customHeight="1">
      <c r="A1167" s="5">
        <v>1166</v>
      </c>
      <c r="B1167" s="6" t="s">
        <v>3385</v>
      </c>
      <c r="C1167" s="7" t="s">
        <v>3386</v>
      </c>
      <c r="D1167" s="4" t="s">
        <v>3387</v>
      </c>
      <c r="E1167" s="7" t="s">
        <v>180</v>
      </c>
      <c r="F1167" s="7" t="s">
        <v>23</v>
      </c>
    </row>
    <row r="1168" spans="1:6" ht="15.75" customHeight="1">
      <c r="A1168" s="5">
        <v>1167</v>
      </c>
      <c r="B1168" s="6" t="s">
        <v>3388</v>
      </c>
      <c r="C1168" s="7" t="s">
        <v>3389</v>
      </c>
      <c r="D1168" s="4" t="s">
        <v>3390</v>
      </c>
      <c r="E1168" s="7" t="s">
        <v>120</v>
      </c>
      <c r="F1168" s="7" t="s">
        <v>23</v>
      </c>
    </row>
    <row r="1169" spans="1:6" ht="15.75" customHeight="1">
      <c r="A1169" s="5">
        <v>1168</v>
      </c>
      <c r="B1169" s="6" t="s">
        <v>3391</v>
      </c>
      <c r="C1169" s="7" t="s">
        <v>3392</v>
      </c>
      <c r="D1169" s="4" t="s">
        <v>3393</v>
      </c>
      <c r="E1169" s="7" t="s">
        <v>180</v>
      </c>
      <c r="F1169" s="7" t="s">
        <v>23</v>
      </c>
    </row>
    <row r="1170" spans="1:6" ht="15.75" customHeight="1">
      <c r="A1170" s="5">
        <v>1169</v>
      </c>
      <c r="B1170" s="6" t="s">
        <v>3394</v>
      </c>
      <c r="C1170" s="7" t="s">
        <v>3395</v>
      </c>
      <c r="D1170" s="4" t="s">
        <v>3396</v>
      </c>
      <c r="E1170" s="7" t="s">
        <v>36</v>
      </c>
      <c r="F1170" s="7" t="s">
        <v>23</v>
      </c>
    </row>
    <row r="1171" spans="1:6" ht="15.75" customHeight="1">
      <c r="A1171" s="5">
        <v>1170</v>
      </c>
      <c r="B1171" s="6" t="s">
        <v>3397</v>
      </c>
      <c r="C1171" s="7" t="s">
        <v>3398</v>
      </c>
      <c r="D1171" s="4" t="s">
        <v>3399</v>
      </c>
      <c r="E1171" s="7" t="s">
        <v>127</v>
      </c>
      <c r="F1171" s="7" t="s">
        <v>23</v>
      </c>
    </row>
    <row r="1172" spans="1:6" ht="15.75" customHeight="1">
      <c r="A1172" s="5">
        <v>1171</v>
      </c>
      <c r="B1172" s="6" t="s">
        <v>3400</v>
      </c>
      <c r="C1172" s="7" t="s">
        <v>3401</v>
      </c>
      <c r="D1172" s="4" t="s">
        <v>3402</v>
      </c>
      <c r="E1172" s="7" t="s">
        <v>388</v>
      </c>
      <c r="F1172" s="7" t="s">
        <v>23</v>
      </c>
    </row>
    <row r="1173" spans="1:6" ht="15.75" customHeight="1">
      <c r="A1173" s="5">
        <v>1172</v>
      </c>
      <c r="B1173" s="6" t="s">
        <v>3403</v>
      </c>
      <c r="C1173" s="7" t="s">
        <v>3404</v>
      </c>
      <c r="D1173" s="4" t="s">
        <v>3405</v>
      </c>
      <c r="E1173" s="7" t="s">
        <v>36</v>
      </c>
      <c r="F1173" s="7" t="s">
        <v>23</v>
      </c>
    </row>
    <row r="1174" spans="1:6" ht="15.75" customHeight="1">
      <c r="A1174" s="5">
        <v>1173</v>
      </c>
      <c r="B1174" s="6" t="s">
        <v>3406</v>
      </c>
      <c r="C1174" s="7" t="s">
        <v>3407</v>
      </c>
      <c r="D1174" s="4" t="s">
        <v>3408</v>
      </c>
      <c r="E1174" s="7" t="s">
        <v>40</v>
      </c>
      <c r="F1174" s="7" t="s">
        <v>23</v>
      </c>
    </row>
    <row r="1175" spans="1:6" ht="15.75" customHeight="1">
      <c r="A1175" s="5">
        <v>1174</v>
      </c>
      <c r="B1175" s="6" t="s">
        <v>3409</v>
      </c>
      <c r="C1175" s="7" t="s">
        <v>3410</v>
      </c>
      <c r="D1175" s="4" t="s">
        <v>3411</v>
      </c>
      <c r="E1175" s="7" t="s">
        <v>180</v>
      </c>
      <c r="F1175" s="7" t="s">
        <v>23</v>
      </c>
    </row>
    <row r="1176" spans="1:6" ht="15.75" customHeight="1">
      <c r="A1176" s="5">
        <v>1175</v>
      </c>
      <c r="B1176" s="6" t="s">
        <v>3412</v>
      </c>
      <c r="C1176" s="7" t="s">
        <v>3413</v>
      </c>
      <c r="D1176" s="4" t="s">
        <v>3414</v>
      </c>
      <c r="E1176" s="7" t="s">
        <v>180</v>
      </c>
      <c r="F1176" s="7" t="s">
        <v>23</v>
      </c>
    </row>
    <row r="1177" spans="1:6" ht="15.75" customHeight="1">
      <c r="A1177" s="5">
        <v>1176</v>
      </c>
      <c r="B1177" s="6" t="s">
        <v>3415</v>
      </c>
      <c r="C1177" s="7" t="s">
        <v>3416</v>
      </c>
      <c r="D1177" s="4" t="s">
        <v>3417</v>
      </c>
      <c r="E1177" s="7" t="s">
        <v>127</v>
      </c>
      <c r="F1177" s="7" t="s">
        <v>23</v>
      </c>
    </row>
    <row r="1178" spans="1:6" ht="15.75" customHeight="1">
      <c r="A1178" s="5">
        <v>1177</v>
      </c>
      <c r="B1178" s="6" t="s">
        <v>3418</v>
      </c>
      <c r="C1178" s="7" t="s">
        <v>3419</v>
      </c>
      <c r="D1178" s="4" t="s">
        <v>3420</v>
      </c>
      <c r="E1178" s="7" t="s">
        <v>95</v>
      </c>
      <c r="F1178" s="7" t="s">
        <v>23</v>
      </c>
    </row>
    <row r="1179" spans="1:6" ht="15.75" customHeight="1">
      <c r="A1179" s="5">
        <v>1178</v>
      </c>
      <c r="B1179" s="6" t="s">
        <v>3421</v>
      </c>
      <c r="C1179" s="7" t="s">
        <v>3422</v>
      </c>
      <c r="D1179" s="4" t="s">
        <v>3423</v>
      </c>
      <c r="E1179" s="7" t="s">
        <v>384</v>
      </c>
      <c r="F1179" s="7" t="s">
        <v>23</v>
      </c>
    </row>
    <row r="1180" spans="1:6" ht="15.75" customHeight="1">
      <c r="A1180" s="5">
        <v>1179</v>
      </c>
      <c r="B1180" s="6" t="s">
        <v>3424</v>
      </c>
      <c r="C1180" s="7" t="s">
        <v>3425</v>
      </c>
      <c r="D1180" s="4" t="s">
        <v>3426</v>
      </c>
      <c r="E1180" s="7" t="s">
        <v>569</v>
      </c>
      <c r="F1180" s="7" t="s">
        <v>23</v>
      </c>
    </row>
    <row r="1181" spans="1:6" ht="15.75" customHeight="1">
      <c r="A1181" s="5">
        <v>1180</v>
      </c>
      <c r="B1181" s="6" t="s">
        <v>3427</v>
      </c>
      <c r="C1181" s="7" t="s">
        <v>3428</v>
      </c>
      <c r="D1181" s="4" t="s">
        <v>3429</v>
      </c>
      <c r="E1181" s="7" t="s">
        <v>569</v>
      </c>
      <c r="F1181" s="7" t="s">
        <v>23</v>
      </c>
    </row>
    <row r="1182" spans="1:6" ht="15.75" customHeight="1">
      <c r="A1182" s="5">
        <v>1181</v>
      </c>
      <c r="B1182" s="6" t="s">
        <v>3430</v>
      </c>
      <c r="C1182" s="7" t="s">
        <v>3431</v>
      </c>
      <c r="D1182" s="4" t="s">
        <v>3432</v>
      </c>
      <c r="E1182" s="7" t="s">
        <v>120</v>
      </c>
      <c r="F1182" s="7" t="s">
        <v>23</v>
      </c>
    </row>
    <row r="1183" spans="1:6" ht="15.75" customHeight="1">
      <c r="A1183" s="5">
        <v>1182</v>
      </c>
      <c r="B1183" s="6" t="s">
        <v>3433</v>
      </c>
      <c r="C1183" s="7" t="s">
        <v>3434</v>
      </c>
      <c r="D1183" s="4" t="s">
        <v>3435</v>
      </c>
      <c r="E1183" s="7" t="s">
        <v>180</v>
      </c>
      <c r="F1183" s="7" t="s">
        <v>23</v>
      </c>
    </row>
    <row r="1184" spans="1:6" ht="15.75" customHeight="1">
      <c r="A1184" s="5">
        <v>1183</v>
      </c>
      <c r="B1184" s="6" t="s">
        <v>2397</v>
      </c>
      <c r="C1184" s="7" t="s">
        <v>3056</v>
      </c>
      <c r="D1184" s="4" t="s">
        <v>2399</v>
      </c>
      <c r="E1184" s="7" t="s">
        <v>384</v>
      </c>
      <c r="F1184" s="7" t="s">
        <v>23</v>
      </c>
    </row>
    <row r="1185" spans="1:6" ht="15.75" customHeight="1">
      <c r="A1185" s="5">
        <v>1184</v>
      </c>
      <c r="B1185" s="6" t="s">
        <v>3436</v>
      </c>
      <c r="C1185" s="7" t="s">
        <v>3437</v>
      </c>
      <c r="D1185" s="4" t="s">
        <v>3438</v>
      </c>
      <c r="E1185" s="7" t="s">
        <v>388</v>
      </c>
      <c r="F1185" s="7" t="s">
        <v>23</v>
      </c>
    </row>
    <row r="1186" spans="1:6" ht="15.75" customHeight="1">
      <c r="A1186" s="5">
        <v>1185</v>
      </c>
      <c r="B1186" s="6" t="s">
        <v>3439</v>
      </c>
      <c r="C1186" s="7" t="s">
        <v>3440</v>
      </c>
      <c r="D1186" s="4" t="s">
        <v>3441</v>
      </c>
      <c r="E1186" s="7" t="s">
        <v>388</v>
      </c>
      <c r="F1186" s="7" t="s">
        <v>23</v>
      </c>
    </row>
    <row r="1187" spans="1:6" ht="15.75" customHeight="1">
      <c r="A1187" s="5">
        <v>1186</v>
      </c>
      <c r="B1187" s="6" t="s">
        <v>3442</v>
      </c>
      <c r="C1187" s="7" t="s">
        <v>3443</v>
      </c>
      <c r="D1187" s="4" t="s">
        <v>3444</v>
      </c>
      <c r="E1187" s="7" t="s">
        <v>50</v>
      </c>
      <c r="F1187" s="7" t="s">
        <v>23</v>
      </c>
    </row>
    <row r="1188" spans="1:6" ht="15.75" customHeight="1">
      <c r="A1188" s="5">
        <v>1187</v>
      </c>
      <c r="B1188" s="6" t="s">
        <v>3445</v>
      </c>
      <c r="C1188" s="7" t="s">
        <v>3446</v>
      </c>
      <c r="D1188" s="4" t="s">
        <v>3447</v>
      </c>
      <c r="E1188" s="7" t="s">
        <v>569</v>
      </c>
      <c r="F1188" s="7" t="s">
        <v>23</v>
      </c>
    </row>
    <row r="1189" spans="1:6" ht="15.75" customHeight="1">
      <c r="A1189" s="5">
        <v>1188</v>
      </c>
      <c r="B1189" s="6" t="s">
        <v>3448</v>
      </c>
      <c r="C1189" s="7" t="s">
        <v>3449</v>
      </c>
      <c r="D1189" s="4" t="s">
        <v>3450</v>
      </c>
      <c r="E1189" s="7" t="s">
        <v>36</v>
      </c>
      <c r="F1189" s="7" t="s">
        <v>23</v>
      </c>
    </row>
    <row r="1190" spans="1:6" ht="15.75" customHeight="1">
      <c r="A1190" s="5">
        <v>1189</v>
      </c>
      <c r="B1190" s="6" t="s">
        <v>3451</v>
      </c>
      <c r="C1190" s="7" t="s">
        <v>3452</v>
      </c>
      <c r="D1190" s="4" t="s">
        <v>3453</v>
      </c>
      <c r="E1190" s="7" t="s">
        <v>501</v>
      </c>
      <c r="F1190" s="7" t="s">
        <v>23</v>
      </c>
    </row>
    <row r="1191" spans="1:6" ht="15.75" customHeight="1">
      <c r="A1191" s="5">
        <v>1190</v>
      </c>
      <c r="B1191" s="6" t="s">
        <v>3454</v>
      </c>
      <c r="C1191" s="7" t="s">
        <v>3455</v>
      </c>
      <c r="D1191" s="4" t="s">
        <v>3456</v>
      </c>
      <c r="E1191" s="7" t="s">
        <v>388</v>
      </c>
      <c r="F1191" s="7" t="s">
        <v>23</v>
      </c>
    </row>
    <row r="1192" spans="1:6" ht="15.75" customHeight="1">
      <c r="A1192" s="5">
        <v>1191</v>
      </c>
      <c r="B1192" s="6" t="s">
        <v>3457</v>
      </c>
      <c r="C1192" s="7" t="s">
        <v>3458</v>
      </c>
      <c r="D1192" s="4" t="s">
        <v>3459</v>
      </c>
      <c r="E1192" s="7" t="s">
        <v>388</v>
      </c>
      <c r="F1192" s="7" t="s">
        <v>23</v>
      </c>
    </row>
    <row r="1193" spans="1:6" ht="15.75" customHeight="1">
      <c r="A1193" s="5">
        <v>1192</v>
      </c>
      <c r="B1193" s="6" t="s">
        <v>3460</v>
      </c>
      <c r="C1193" s="7" t="s">
        <v>3461</v>
      </c>
      <c r="D1193" s="4" t="s">
        <v>3462</v>
      </c>
      <c r="E1193" s="7" t="s">
        <v>36</v>
      </c>
      <c r="F1193" s="7" t="s">
        <v>23</v>
      </c>
    </row>
    <row r="1194" spans="1:6" ht="15.75" customHeight="1">
      <c r="A1194" s="5">
        <v>1193</v>
      </c>
      <c r="B1194" s="6" t="s">
        <v>3463</v>
      </c>
      <c r="C1194" s="7" t="s">
        <v>3464</v>
      </c>
      <c r="D1194" s="4" t="s">
        <v>3465</v>
      </c>
      <c r="E1194" s="7" t="s">
        <v>569</v>
      </c>
      <c r="F1194" s="7" t="s">
        <v>23</v>
      </c>
    </row>
    <row r="1195" spans="1:6" ht="15.75" customHeight="1">
      <c r="A1195" s="5">
        <v>1194</v>
      </c>
      <c r="B1195" s="6" t="s">
        <v>3466</v>
      </c>
      <c r="C1195" s="7" t="s">
        <v>3467</v>
      </c>
      <c r="D1195" s="4" t="s">
        <v>3468</v>
      </c>
      <c r="E1195" s="7" t="s">
        <v>36</v>
      </c>
      <c r="F1195" s="7" t="s">
        <v>23</v>
      </c>
    </row>
    <row r="1196" spans="1:6" ht="15.75" customHeight="1">
      <c r="A1196" s="5">
        <v>1195</v>
      </c>
      <c r="B1196" s="6" t="s">
        <v>3469</v>
      </c>
      <c r="C1196" s="7" t="s">
        <v>3470</v>
      </c>
      <c r="D1196" s="4" t="s">
        <v>3471</v>
      </c>
      <c r="E1196" s="7" t="s">
        <v>180</v>
      </c>
      <c r="F1196" s="7" t="s">
        <v>23</v>
      </c>
    </row>
    <row r="1197" spans="1:6" ht="15.75" customHeight="1">
      <c r="A1197" s="5">
        <v>1196</v>
      </c>
      <c r="B1197" s="6" t="s">
        <v>3472</v>
      </c>
      <c r="C1197" s="7" t="s">
        <v>3473</v>
      </c>
      <c r="D1197" s="4" t="s">
        <v>3474</v>
      </c>
      <c r="E1197" s="7" t="s">
        <v>569</v>
      </c>
      <c r="F1197" s="7" t="s">
        <v>23</v>
      </c>
    </row>
    <row r="1198" spans="1:6" ht="15.75" customHeight="1">
      <c r="A1198" s="5">
        <v>1197</v>
      </c>
      <c r="B1198" s="6" t="s">
        <v>3475</v>
      </c>
      <c r="C1198" s="7" t="s">
        <v>3476</v>
      </c>
      <c r="D1198" s="4" t="s">
        <v>3477</v>
      </c>
      <c r="E1198" s="7" t="s">
        <v>127</v>
      </c>
      <c r="F1198" s="7" t="s">
        <v>23</v>
      </c>
    </row>
    <row r="1199" spans="1:6" ht="15.75" customHeight="1">
      <c r="A1199" s="5">
        <v>1198</v>
      </c>
      <c r="B1199" s="6" t="s">
        <v>3478</v>
      </c>
      <c r="C1199" s="7" t="s">
        <v>3479</v>
      </c>
      <c r="D1199" s="4" t="s">
        <v>3480</v>
      </c>
      <c r="E1199" s="7" t="s">
        <v>120</v>
      </c>
      <c r="F1199" s="7" t="s">
        <v>23</v>
      </c>
    </row>
    <row r="1200" spans="1:6" ht="15.75" customHeight="1">
      <c r="A1200" s="5">
        <v>1199</v>
      </c>
      <c r="B1200" s="6" t="s">
        <v>3481</v>
      </c>
      <c r="C1200" s="7" t="s">
        <v>3482</v>
      </c>
      <c r="D1200" s="4" t="s">
        <v>3483</v>
      </c>
      <c r="E1200" s="7" t="s">
        <v>501</v>
      </c>
      <c r="F1200" s="7" t="s">
        <v>23</v>
      </c>
    </row>
    <row r="1201" spans="1:6" ht="15.75" customHeight="1">
      <c r="A1201" s="5">
        <v>1200</v>
      </c>
      <c r="B1201" s="6" t="s">
        <v>3484</v>
      </c>
      <c r="C1201" s="7" t="s">
        <v>3485</v>
      </c>
      <c r="D1201" s="4" t="s">
        <v>3486</v>
      </c>
      <c r="E1201" s="7" t="s">
        <v>388</v>
      </c>
      <c r="F1201" s="7" t="s">
        <v>23</v>
      </c>
    </row>
    <row r="1202" spans="1:6" ht="15.75" customHeight="1">
      <c r="A1202" s="5">
        <v>1201</v>
      </c>
      <c r="B1202" s="6" t="s">
        <v>3487</v>
      </c>
      <c r="C1202" s="7" t="s">
        <v>3488</v>
      </c>
      <c r="D1202" s="4" t="s">
        <v>3489</v>
      </c>
      <c r="E1202" s="7" t="s">
        <v>120</v>
      </c>
      <c r="F1202" s="7" t="s">
        <v>23</v>
      </c>
    </row>
    <row r="1203" spans="1:6" ht="15.75" customHeight="1">
      <c r="A1203" s="5">
        <v>1202</v>
      </c>
      <c r="B1203" s="6" t="s">
        <v>3490</v>
      </c>
      <c r="C1203" s="7" t="s">
        <v>3491</v>
      </c>
      <c r="D1203" s="4" t="s">
        <v>3492</v>
      </c>
      <c r="E1203" s="7" t="s">
        <v>36</v>
      </c>
      <c r="F1203" s="7" t="s">
        <v>23</v>
      </c>
    </row>
    <row r="1204" spans="1:6" ht="15.75" customHeight="1">
      <c r="A1204" s="5">
        <v>1203</v>
      </c>
      <c r="B1204" s="6" t="s">
        <v>3493</v>
      </c>
      <c r="C1204" s="7" t="s">
        <v>3494</v>
      </c>
      <c r="D1204" s="4" t="s">
        <v>3495</v>
      </c>
      <c r="E1204" s="7" t="s">
        <v>50</v>
      </c>
      <c r="F1204" s="7" t="s">
        <v>23</v>
      </c>
    </row>
    <row r="1205" spans="1:6" ht="15.75" customHeight="1">
      <c r="A1205" s="5">
        <v>1204</v>
      </c>
      <c r="B1205" s="6" t="s">
        <v>3496</v>
      </c>
      <c r="C1205" s="7" t="s">
        <v>3497</v>
      </c>
      <c r="D1205" s="4" t="s">
        <v>3498</v>
      </c>
      <c r="E1205" s="7" t="s">
        <v>36</v>
      </c>
      <c r="F1205" s="7" t="s">
        <v>23</v>
      </c>
    </row>
    <row r="1206" spans="1:6" ht="15.75" customHeight="1">
      <c r="A1206" s="5">
        <v>1205</v>
      </c>
      <c r="B1206" s="6" t="s">
        <v>3499</v>
      </c>
      <c r="C1206" s="7" t="s">
        <v>3500</v>
      </c>
      <c r="D1206" s="4" t="s">
        <v>3501</v>
      </c>
      <c r="E1206" s="7" t="s">
        <v>95</v>
      </c>
      <c r="F1206" s="7" t="s">
        <v>23</v>
      </c>
    </row>
    <row r="1207" spans="1:6" ht="15.75" customHeight="1">
      <c r="A1207" s="5">
        <v>1206</v>
      </c>
      <c r="B1207" s="6" t="s">
        <v>3502</v>
      </c>
      <c r="C1207" s="7" t="s">
        <v>3503</v>
      </c>
      <c r="D1207" s="4" t="s">
        <v>3504</v>
      </c>
      <c r="E1207" s="7" t="s">
        <v>120</v>
      </c>
      <c r="F1207" s="7" t="s">
        <v>23</v>
      </c>
    </row>
    <row r="1208" spans="1:6" ht="15.75" customHeight="1">
      <c r="A1208" s="5">
        <v>1207</v>
      </c>
      <c r="B1208" s="6" t="s">
        <v>3505</v>
      </c>
      <c r="C1208" s="7" t="s">
        <v>3506</v>
      </c>
      <c r="D1208" s="4" t="s">
        <v>3507</v>
      </c>
      <c r="E1208" s="7" t="s">
        <v>384</v>
      </c>
      <c r="F1208" s="7" t="s">
        <v>23</v>
      </c>
    </row>
    <row r="1209" spans="1:6" ht="15.75" customHeight="1">
      <c r="A1209" s="5">
        <v>1208</v>
      </c>
      <c r="B1209" s="6" t="s">
        <v>3508</v>
      </c>
      <c r="C1209" s="7" t="s">
        <v>3509</v>
      </c>
      <c r="D1209" s="4" t="s">
        <v>3510</v>
      </c>
      <c r="E1209" s="7" t="s">
        <v>569</v>
      </c>
      <c r="F1209" s="7" t="s">
        <v>23</v>
      </c>
    </row>
    <row r="1210" spans="1:6" ht="15.75" customHeight="1">
      <c r="A1210" s="5">
        <v>1209</v>
      </c>
      <c r="B1210" s="6" t="s">
        <v>3511</v>
      </c>
      <c r="C1210" s="7" t="s">
        <v>3512</v>
      </c>
      <c r="D1210" s="4" t="s">
        <v>3513</v>
      </c>
      <c r="E1210" s="7" t="s">
        <v>180</v>
      </c>
      <c r="F1210" s="7" t="s">
        <v>23</v>
      </c>
    </row>
    <row r="1211" spans="1:6" ht="15.75" customHeight="1">
      <c r="A1211" s="5">
        <v>1210</v>
      </c>
      <c r="B1211" s="6" t="s">
        <v>3514</v>
      </c>
      <c r="C1211" s="7" t="s">
        <v>3515</v>
      </c>
      <c r="D1211" s="4" t="s">
        <v>3516</v>
      </c>
      <c r="E1211" s="7" t="s">
        <v>535</v>
      </c>
      <c r="F1211" s="7" t="s">
        <v>23</v>
      </c>
    </row>
    <row r="1212" spans="1:6" ht="15.75" customHeight="1">
      <c r="A1212" s="5">
        <v>1211</v>
      </c>
      <c r="B1212" s="6" t="s">
        <v>3517</v>
      </c>
      <c r="C1212" s="7" t="s">
        <v>3518</v>
      </c>
      <c r="D1212" s="4" t="s">
        <v>3519</v>
      </c>
      <c r="E1212" s="7" t="s">
        <v>180</v>
      </c>
      <c r="F1212" s="7" t="s">
        <v>23</v>
      </c>
    </row>
    <row r="1213" spans="1:6" ht="15.75" customHeight="1">
      <c r="A1213" s="5">
        <v>1212</v>
      </c>
      <c r="B1213" s="6" t="s">
        <v>3520</v>
      </c>
      <c r="C1213" s="7" t="s">
        <v>3521</v>
      </c>
      <c r="D1213" s="4" t="s">
        <v>3522</v>
      </c>
      <c r="E1213" s="7" t="s">
        <v>569</v>
      </c>
      <c r="F1213" s="7" t="s">
        <v>23</v>
      </c>
    </row>
    <row r="1214" spans="1:6" ht="15.75" customHeight="1">
      <c r="A1214" s="5">
        <v>1213</v>
      </c>
      <c r="B1214" s="6" t="s">
        <v>3523</v>
      </c>
      <c r="C1214" s="7" t="s">
        <v>3524</v>
      </c>
      <c r="D1214" s="4" t="s">
        <v>3525</v>
      </c>
      <c r="E1214" s="7" t="s">
        <v>95</v>
      </c>
      <c r="F1214" s="7" t="s">
        <v>23</v>
      </c>
    </row>
    <row r="1215" spans="1:6" ht="15.75" customHeight="1">
      <c r="A1215" s="5">
        <v>1214</v>
      </c>
      <c r="B1215" s="6" t="s">
        <v>3526</v>
      </c>
      <c r="C1215" s="7" t="s">
        <v>3527</v>
      </c>
      <c r="D1215" s="4" t="s">
        <v>3528</v>
      </c>
      <c r="E1215" s="7" t="s">
        <v>180</v>
      </c>
      <c r="F1215" s="7" t="s">
        <v>23</v>
      </c>
    </row>
    <row r="1216" spans="1:6" ht="15.75" customHeight="1">
      <c r="A1216" s="5">
        <v>1215</v>
      </c>
      <c r="B1216" s="6" t="s">
        <v>3529</v>
      </c>
      <c r="C1216" s="7" t="s">
        <v>3530</v>
      </c>
      <c r="D1216" s="4" t="s">
        <v>3531</v>
      </c>
      <c r="E1216" s="7" t="s">
        <v>180</v>
      </c>
      <c r="F1216" s="7" t="s">
        <v>23</v>
      </c>
    </row>
    <row r="1217" spans="1:6" ht="15.75" customHeight="1">
      <c r="A1217" s="5">
        <v>1216</v>
      </c>
      <c r="B1217" s="6" t="s">
        <v>3532</v>
      </c>
      <c r="C1217" s="7" t="s">
        <v>3533</v>
      </c>
      <c r="D1217" s="4" t="s">
        <v>3534</v>
      </c>
      <c r="E1217" s="7" t="s">
        <v>50</v>
      </c>
      <c r="F1217" s="7" t="s">
        <v>23</v>
      </c>
    </row>
    <row r="1218" spans="1:6" ht="15.75" customHeight="1">
      <c r="A1218" s="5">
        <v>1217</v>
      </c>
      <c r="B1218" s="6" t="s">
        <v>3535</v>
      </c>
      <c r="C1218" s="7" t="s">
        <v>3536</v>
      </c>
      <c r="D1218" s="4" t="s">
        <v>3537</v>
      </c>
      <c r="E1218" s="7" t="s">
        <v>384</v>
      </c>
      <c r="F1218" s="7" t="s">
        <v>23</v>
      </c>
    </row>
    <row r="1219" spans="1:6" ht="15.75" customHeight="1">
      <c r="A1219" s="5">
        <v>1218</v>
      </c>
      <c r="B1219" s="6" t="s">
        <v>3538</v>
      </c>
      <c r="C1219" s="7" t="s">
        <v>3539</v>
      </c>
      <c r="D1219" s="4" t="s">
        <v>3540</v>
      </c>
      <c r="E1219" s="7" t="s">
        <v>36</v>
      </c>
      <c r="F1219" s="7" t="s">
        <v>23</v>
      </c>
    </row>
    <row r="1220" spans="1:6" ht="15.75" customHeight="1">
      <c r="A1220" s="5">
        <v>1219</v>
      </c>
      <c r="B1220" s="6" t="s">
        <v>3541</v>
      </c>
      <c r="C1220" s="7" t="s">
        <v>3542</v>
      </c>
      <c r="D1220" s="4" t="s">
        <v>3543</v>
      </c>
      <c r="E1220" s="7" t="s">
        <v>569</v>
      </c>
      <c r="F1220" s="7" t="s">
        <v>23</v>
      </c>
    </row>
    <row r="1221" spans="1:6" ht="15.75" customHeight="1">
      <c r="A1221" s="5">
        <v>1220</v>
      </c>
      <c r="B1221" s="6" t="s">
        <v>3544</v>
      </c>
      <c r="C1221" s="7" t="s">
        <v>3545</v>
      </c>
      <c r="D1221" s="4" t="s">
        <v>3546</v>
      </c>
      <c r="E1221" s="7" t="s">
        <v>569</v>
      </c>
      <c r="F1221" s="7" t="s">
        <v>23</v>
      </c>
    </row>
    <row r="1222" spans="1:6" ht="15.75" customHeight="1">
      <c r="A1222" s="5">
        <v>1221</v>
      </c>
      <c r="B1222" s="6" t="s">
        <v>3547</v>
      </c>
      <c r="C1222" s="7" t="s">
        <v>3548</v>
      </c>
      <c r="D1222" s="4" t="s">
        <v>3549</v>
      </c>
      <c r="E1222" s="7" t="s">
        <v>40</v>
      </c>
      <c r="F1222" s="7" t="s">
        <v>23</v>
      </c>
    </row>
    <row r="1223" spans="1:6" ht="15.75" customHeight="1">
      <c r="A1223" s="5">
        <v>1222</v>
      </c>
      <c r="B1223" s="6" t="s">
        <v>3550</v>
      </c>
      <c r="C1223" s="7" t="s">
        <v>3551</v>
      </c>
      <c r="D1223" s="4" t="s">
        <v>3552</v>
      </c>
      <c r="E1223" s="7" t="s">
        <v>36</v>
      </c>
      <c r="F1223" s="7" t="s">
        <v>23</v>
      </c>
    </row>
    <row r="1224" spans="1:6" ht="15.75" customHeight="1">
      <c r="A1224" s="5">
        <v>1223</v>
      </c>
      <c r="B1224" s="6" t="s">
        <v>3553</v>
      </c>
      <c r="C1224" s="7" t="s">
        <v>3554</v>
      </c>
      <c r="D1224" s="4" t="s">
        <v>3555</v>
      </c>
      <c r="E1224" s="7" t="s">
        <v>127</v>
      </c>
      <c r="F1224" s="7" t="s">
        <v>23</v>
      </c>
    </row>
    <row r="1225" spans="1:6" ht="15.75" customHeight="1">
      <c r="A1225" s="5">
        <v>1224</v>
      </c>
      <c r="B1225" s="6" t="s">
        <v>3556</v>
      </c>
      <c r="C1225" s="7" t="s">
        <v>3557</v>
      </c>
      <c r="D1225" s="4" t="s">
        <v>3558</v>
      </c>
      <c r="E1225" s="7" t="s">
        <v>388</v>
      </c>
      <c r="F1225" s="7" t="s">
        <v>23</v>
      </c>
    </row>
    <row r="1226" spans="1:6" ht="15.75" customHeight="1">
      <c r="A1226" s="5">
        <v>1225</v>
      </c>
      <c r="B1226" s="6" t="s">
        <v>3559</v>
      </c>
      <c r="C1226" s="7" t="s">
        <v>3560</v>
      </c>
      <c r="D1226" s="4" t="s">
        <v>3561</v>
      </c>
      <c r="E1226" s="7" t="s">
        <v>180</v>
      </c>
      <c r="F1226" s="7" t="s">
        <v>23</v>
      </c>
    </row>
    <row r="1227" spans="1:6" ht="15.75" customHeight="1">
      <c r="A1227" s="5">
        <v>1226</v>
      </c>
      <c r="B1227" s="6" t="s">
        <v>3562</v>
      </c>
      <c r="C1227" s="7" t="s">
        <v>3563</v>
      </c>
      <c r="D1227" s="4" t="s">
        <v>3564</v>
      </c>
      <c r="E1227" s="7" t="s">
        <v>180</v>
      </c>
      <c r="F1227" s="7" t="s">
        <v>23</v>
      </c>
    </row>
    <row r="1228" spans="1:6" ht="15.75" customHeight="1">
      <c r="A1228" s="5">
        <v>1227</v>
      </c>
      <c r="B1228" s="6" t="s">
        <v>3565</v>
      </c>
      <c r="C1228" s="7" t="s">
        <v>3566</v>
      </c>
      <c r="D1228" s="4" t="s">
        <v>3567</v>
      </c>
      <c r="E1228" s="7" t="s">
        <v>180</v>
      </c>
      <c r="F1228" s="7" t="s">
        <v>23</v>
      </c>
    </row>
    <row r="1229" spans="1:6" ht="15.75" customHeight="1">
      <c r="A1229" s="5">
        <v>1228</v>
      </c>
      <c r="B1229" s="6" t="s">
        <v>2589</v>
      </c>
      <c r="C1229" s="7" t="s">
        <v>3568</v>
      </c>
      <c r="D1229" s="4" t="s">
        <v>2591</v>
      </c>
      <c r="E1229" s="7" t="s">
        <v>569</v>
      </c>
      <c r="F1229" s="7" t="s">
        <v>23</v>
      </c>
    </row>
    <row r="1230" spans="1:6" ht="15.75" customHeight="1">
      <c r="A1230" s="5">
        <v>1229</v>
      </c>
      <c r="B1230" s="6" t="s">
        <v>3569</v>
      </c>
      <c r="C1230" s="7" t="s">
        <v>3570</v>
      </c>
      <c r="D1230" s="4" t="s">
        <v>3571</v>
      </c>
      <c r="E1230" s="7" t="s">
        <v>127</v>
      </c>
      <c r="F1230" s="7" t="s">
        <v>23</v>
      </c>
    </row>
    <row r="1231" spans="1:6" ht="15.75" customHeight="1">
      <c r="A1231" s="5">
        <v>1230</v>
      </c>
      <c r="B1231" s="6" t="s">
        <v>3572</v>
      </c>
      <c r="C1231" s="7" t="s">
        <v>3573</v>
      </c>
      <c r="D1231" s="4" t="s">
        <v>3574</v>
      </c>
      <c r="E1231" s="7" t="s">
        <v>50</v>
      </c>
      <c r="F1231" s="7" t="s">
        <v>23</v>
      </c>
    </row>
    <row r="1232" spans="1:6" ht="15.75" customHeight="1">
      <c r="A1232" s="5">
        <v>1231</v>
      </c>
      <c r="B1232" s="6" t="s">
        <v>3575</v>
      </c>
      <c r="C1232" s="7" t="s">
        <v>3576</v>
      </c>
      <c r="D1232" s="4" t="s">
        <v>3577</v>
      </c>
      <c r="E1232" s="7" t="s">
        <v>388</v>
      </c>
      <c r="F1232" s="7" t="s">
        <v>23</v>
      </c>
    </row>
    <row r="1233" spans="1:6" ht="15.75" customHeight="1">
      <c r="A1233" s="5">
        <v>1232</v>
      </c>
      <c r="B1233" s="6" t="s">
        <v>3578</v>
      </c>
      <c r="C1233" s="7" t="s">
        <v>3579</v>
      </c>
      <c r="D1233" s="4" t="s">
        <v>3580</v>
      </c>
      <c r="E1233" s="7" t="s">
        <v>569</v>
      </c>
      <c r="F1233" s="7" t="s">
        <v>23</v>
      </c>
    </row>
    <row r="1234" spans="1:6" ht="15.75" customHeight="1">
      <c r="A1234" s="5">
        <v>1233</v>
      </c>
      <c r="B1234" s="6" t="s">
        <v>3581</v>
      </c>
      <c r="C1234" s="7" t="s">
        <v>3582</v>
      </c>
      <c r="D1234" s="4" t="s">
        <v>3583</v>
      </c>
      <c r="E1234" s="7" t="s">
        <v>36</v>
      </c>
      <c r="F1234" s="7" t="s">
        <v>23</v>
      </c>
    </row>
    <row r="1235" spans="1:6" ht="15.75" customHeight="1">
      <c r="A1235" s="5">
        <v>1234</v>
      </c>
      <c r="B1235" s="6" t="s">
        <v>3584</v>
      </c>
      <c r="C1235" s="7" t="s">
        <v>3585</v>
      </c>
      <c r="D1235" s="4" t="s">
        <v>3586</v>
      </c>
      <c r="E1235" s="7" t="s">
        <v>127</v>
      </c>
      <c r="F1235" s="7" t="s">
        <v>23</v>
      </c>
    </row>
    <row r="1236" spans="1:6" ht="15.75" customHeight="1">
      <c r="A1236" s="5">
        <v>1235</v>
      </c>
      <c r="B1236" s="6" t="s">
        <v>3587</v>
      </c>
      <c r="C1236" s="7" t="s">
        <v>3588</v>
      </c>
      <c r="D1236" s="4" t="s">
        <v>3589</v>
      </c>
      <c r="E1236" s="7" t="s">
        <v>180</v>
      </c>
      <c r="F1236" s="7" t="s">
        <v>23</v>
      </c>
    </row>
    <row r="1237" spans="1:6" ht="15.75" customHeight="1">
      <c r="A1237" s="5">
        <v>1236</v>
      </c>
      <c r="B1237" s="6" t="s">
        <v>3590</v>
      </c>
      <c r="C1237" s="7" t="s">
        <v>3591</v>
      </c>
      <c r="D1237" s="4" t="s">
        <v>3592</v>
      </c>
      <c r="E1237" s="7" t="s">
        <v>36</v>
      </c>
      <c r="F1237" s="7" t="s">
        <v>23</v>
      </c>
    </row>
    <row r="1238" spans="1:6" ht="15.75" customHeight="1">
      <c r="A1238" s="5">
        <v>1237</v>
      </c>
      <c r="B1238" s="6" t="s">
        <v>3593</v>
      </c>
      <c r="C1238" s="7" t="s">
        <v>3594</v>
      </c>
      <c r="D1238" s="4" t="s">
        <v>3595</v>
      </c>
      <c r="E1238" s="7" t="s">
        <v>388</v>
      </c>
      <c r="F1238" s="7" t="s">
        <v>23</v>
      </c>
    </row>
    <row r="1239" spans="1:6" ht="15.75" customHeight="1">
      <c r="A1239" s="5">
        <v>1238</v>
      </c>
      <c r="B1239" s="6" t="s">
        <v>3596</v>
      </c>
      <c r="C1239" s="7" t="s">
        <v>3597</v>
      </c>
      <c r="D1239" s="4" t="s">
        <v>3598</v>
      </c>
      <c r="E1239" s="7" t="s">
        <v>180</v>
      </c>
      <c r="F1239" s="7" t="s">
        <v>23</v>
      </c>
    </row>
    <row r="1240" spans="1:6" ht="15.75" customHeight="1">
      <c r="A1240" s="5">
        <v>1239</v>
      </c>
      <c r="B1240" s="6" t="s">
        <v>3599</v>
      </c>
      <c r="C1240" s="7" t="s">
        <v>3600</v>
      </c>
      <c r="D1240" s="4" t="s">
        <v>3601</v>
      </c>
      <c r="E1240" s="7" t="s">
        <v>180</v>
      </c>
      <c r="F1240" s="7" t="s">
        <v>23</v>
      </c>
    </row>
    <row r="1241" spans="1:6" ht="15.75" customHeight="1">
      <c r="A1241" s="5">
        <v>1240</v>
      </c>
      <c r="B1241" s="6" t="s">
        <v>3602</v>
      </c>
      <c r="C1241" s="7" t="s">
        <v>3603</v>
      </c>
      <c r="D1241" s="4" t="s">
        <v>3604</v>
      </c>
      <c r="E1241" s="7" t="s">
        <v>120</v>
      </c>
      <c r="F1241" s="7" t="s">
        <v>23</v>
      </c>
    </row>
    <row r="1242" spans="1:6" ht="15.75" customHeight="1">
      <c r="A1242" s="5">
        <v>1241</v>
      </c>
      <c r="B1242" s="6" t="s">
        <v>3605</v>
      </c>
      <c r="C1242" s="7" t="s">
        <v>3606</v>
      </c>
      <c r="D1242" s="4" t="s">
        <v>3607</v>
      </c>
      <c r="E1242" s="7" t="s">
        <v>180</v>
      </c>
      <c r="F1242" s="7" t="s">
        <v>23</v>
      </c>
    </row>
    <row r="1243" spans="1:6" ht="15.75" customHeight="1">
      <c r="A1243" s="5">
        <v>1242</v>
      </c>
      <c r="B1243" s="6" t="s">
        <v>3608</v>
      </c>
      <c r="C1243" s="7" t="s">
        <v>3609</v>
      </c>
      <c r="D1243" s="4" t="s">
        <v>3610</v>
      </c>
      <c r="E1243" s="7" t="s">
        <v>40</v>
      </c>
      <c r="F1243" s="7" t="s">
        <v>23</v>
      </c>
    </row>
    <row r="1244" spans="1:6" ht="15.75" customHeight="1">
      <c r="A1244" s="5">
        <v>1243</v>
      </c>
      <c r="B1244" s="6" t="s">
        <v>3611</v>
      </c>
      <c r="C1244" s="7" t="s">
        <v>3612</v>
      </c>
      <c r="D1244" s="4" t="s">
        <v>3613</v>
      </c>
      <c r="E1244" s="7" t="s">
        <v>36</v>
      </c>
      <c r="F1244" s="7" t="s">
        <v>23</v>
      </c>
    </row>
    <row r="1245" spans="1:6" ht="15.75" customHeight="1">
      <c r="A1245" s="5">
        <v>1244</v>
      </c>
      <c r="B1245" s="6" t="s">
        <v>3614</v>
      </c>
      <c r="C1245" s="7" t="s">
        <v>3615</v>
      </c>
      <c r="D1245" s="4" t="s">
        <v>3616</v>
      </c>
      <c r="E1245" s="7" t="s">
        <v>127</v>
      </c>
      <c r="F1245" s="7" t="s">
        <v>23</v>
      </c>
    </row>
    <row r="1246" spans="1:6" ht="15.75" customHeight="1">
      <c r="A1246" s="5">
        <v>1245</v>
      </c>
      <c r="B1246" s="6" t="s">
        <v>3617</v>
      </c>
      <c r="C1246" s="7" t="s">
        <v>3618</v>
      </c>
      <c r="D1246" s="4" t="s">
        <v>3619</v>
      </c>
      <c r="E1246" s="7" t="s">
        <v>180</v>
      </c>
      <c r="F1246" s="7" t="s">
        <v>23</v>
      </c>
    </row>
    <row r="1247" spans="1:6" ht="15.75" customHeight="1">
      <c r="A1247" s="5">
        <v>1246</v>
      </c>
      <c r="B1247" s="6" t="s">
        <v>3620</v>
      </c>
      <c r="C1247" s="7" t="s">
        <v>3621</v>
      </c>
      <c r="D1247" s="4" t="s">
        <v>3622</v>
      </c>
      <c r="E1247" s="7" t="s">
        <v>384</v>
      </c>
      <c r="F1247" s="7" t="s">
        <v>23</v>
      </c>
    </row>
    <row r="1248" spans="1:6" ht="15.75" customHeight="1">
      <c r="A1248" s="5">
        <v>1247</v>
      </c>
      <c r="B1248" s="6" t="s">
        <v>3623</v>
      </c>
      <c r="C1248" s="7" t="s">
        <v>3624</v>
      </c>
      <c r="D1248" s="4" t="s">
        <v>3625</v>
      </c>
      <c r="E1248" s="7" t="s">
        <v>180</v>
      </c>
      <c r="F1248" s="7" t="s">
        <v>23</v>
      </c>
    </row>
    <row r="1249" spans="1:6" ht="15.75" customHeight="1">
      <c r="A1249" s="5">
        <v>1248</v>
      </c>
      <c r="B1249" s="6" t="s">
        <v>3626</v>
      </c>
      <c r="C1249" s="7" t="s">
        <v>3627</v>
      </c>
      <c r="D1249" s="4" t="s">
        <v>3628</v>
      </c>
      <c r="E1249" s="7" t="s">
        <v>36</v>
      </c>
      <c r="F1249" s="7" t="s">
        <v>23</v>
      </c>
    </row>
    <row r="1250" spans="1:6" ht="15.75" customHeight="1">
      <c r="A1250" s="5">
        <v>1249</v>
      </c>
      <c r="B1250" s="6" t="s">
        <v>3629</v>
      </c>
      <c r="C1250" s="7" t="s">
        <v>3630</v>
      </c>
      <c r="D1250" s="4" t="s">
        <v>3631</v>
      </c>
      <c r="E1250" s="7" t="s">
        <v>180</v>
      </c>
      <c r="F1250" s="7" t="s">
        <v>23</v>
      </c>
    </row>
    <row r="1251" spans="1:6" ht="15.75" customHeight="1">
      <c r="A1251" s="5">
        <v>1250</v>
      </c>
      <c r="B1251" s="6" t="s">
        <v>3632</v>
      </c>
      <c r="C1251" s="7" t="s">
        <v>3633</v>
      </c>
      <c r="D1251" s="4" t="s">
        <v>3634</v>
      </c>
      <c r="E1251" s="7" t="s">
        <v>388</v>
      </c>
      <c r="F1251" s="7" t="s">
        <v>23</v>
      </c>
    </row>
    <row r="1252" spans="1:6" ht="15.75" customHeight="1">
      <c r="A1252" s="5">
        <v>1251</v>
      </c>
      <c r="B1252" s="6" t="s">
        <v>3635</v>
      </c>
      <c r="C1252" s="7" t="s">
        <v>3636</v>
      </c>
      <c r="D1252" s="4" t="s">
        <v>3637</v>
      </c>
      <c r="E1252" s="7" t="s">
        <v>180</v>
      </c>
      <c r="F1252" s="7" t="s">
        <v>23</v>
      </c>
    </row>
    <row r="1253" spans="1:6" ht="15.75" customHeight="1">
      <c r="A1253" s="5">
        <v>1252</v>
      </c>
      <c r="B1253" s="6" t="s">
        <v>3638</v>
      </c>
      <c r="C1253" s="7" t="s">
        <v>3639</v>
      </c>
      <c r="D1253" s="4" t="s">
        <v>3640</v>
      </c>
      <c r="E1253" s="7" t="s">
        <v>180</v>
      </c>
      <c r="F1253" s="7" t="s">
        <v>23</v>
      </c>
    </row>
    <row r="1254" spans="1:6" ht="15.75" customHeight="1">
      <c r="A1254" s="5">
        <v>1253</v>
      </c>
      <c r="B1254" s="6" t="s">
        <v>3641</v>
      </c>
      <c r="C1254" s="7" t="s">
        <v>3642</v>
      </c>
      <c r="D1254" s="4" t="s">
        <v>3643</v>
      </c>
      <c r="E1254" s="7" t="s">
        <v>127</v>
      </c>
      <c r="F1254" s="7" t="s">
        <v>23</v>
      </c>
    </row>
    <row r="1255" spans="1:6" ht="15.75" customHeight="1">
      <c r="A1255" s="5">
        <v>1254</v>
      </c>
      <c r="B1255" s="6" t="s">
        <v>3644</v>
      </c>
      <c r="C1255" s="7" t="s">
        <v>3645</v>
      </c>
      <c r="D1255" s="4" t="s">
        <v>3646</v>
      </c>
      <c r="E1255" s="7" t="s">
        <v>180</v>
      </c>
      <c r="F1255" s="7" t="s">
        <v>23</v>
      </c>
    </row>
    <row r="1256" spans="1:6" ht="15.75" customHeight="1">
      <c r="A1256" s="5">
        <v>1255</v>
      </c>
      <c r="B1256" s="6" t="s">
        <v>3647</v>
      </c>
      <c r="C1256" s="7" t="s">
        <v>3648</v>
      </c>
      <c r="D1256" s="4" t="s">
        <v>3649</v>
      </c>
      <c r="E1256" s="7" t="s">
        <v>180</v>
      </c>
      <c r="F1256" s="7" t="s">
        <v>23</v>
      </c>
    </row>
    <row r="1257" spans="1:6" ht="15.75" customHeight="1">
      <c r="A1257" s="5">
        <v>1256</v>
      </c>
      <c r="B1257" s="6" t="s">
        <v>3650</v>
      </c>
      <c r="C1257" s="7" t="s">
        <v>3651</v>
      </c>
      <c r="D1257" s="4" t="s">
        <v>3652</v>
      </c>
      <c r="E1257" s="7" t="s">
        <v>180</v>
      </c>
      <c r="F1257" s="7" t="s">
        <v>23</v>
      </c>
    </row>
    <row r="1258" spans="1:6" ht="15.75" customHeight="1">
      <c r="A1258" s="5">
        <v>1257</v>
      </c>
      <c r="B1258" s="6" t="s">
        <v>3653</v>
      </c>
      <c r="C1258" s="7" t="s">
        <v>3654</v>
      </c>
      <c r="D1258" s="4" t="s">
        <v>3655</v>
      </c>
      <c r="E1258" s="7" t="s">
        <v>388</v>
      </c>
      <c r="F1258" s="7" t="s">
        <v>23</v>
      </c>
    </row>
    <row r="1259" spans="1:6" ht="15.75" customHeight="1">
      <c r="A1259" s="5">
        <v>1258</v>
      </c>
      <c r="B1259" s="6" t="s">
        <v>3656</v>
      </c>
      <c r="C1259" s="7" t="s">
        <v>3657</v>
      </c>
      <c r="D1259" s="4" t="s">
        <v>3658</v>
      </c>
      <c r="E1259" s="7" t="s">
        <v>127</v>
      </c>
      <c r="F1259" s="7" t="s">
        <v>23</v>
      </c>
    </row>
    <row r="1260" spans="1:6" ht="15.75" customHeight="1">
      <c r="A1260" s="5">
        <v>1259</v>
      </c>
      <c r="B1260" s="6" t="s">
        <v>3659</v>
      </c>
      <c r="C1260" s="7" t="s">
        <v>3660</v>
      </c>
      <c r="D1260" s="4" t="s">
        <v>3661</v>
      </c>
      <c r="E1260" s="7" t="s">
        <v>180</v>
      </c>
      <c r="F1260" s="7" t="s">
        <v>23</v>
      </c>
    </row>
    <row r="1261" spans="1:6" ht="15.75" customHeight="1">
      <c r="A1261" s="5">
        <v>1260</v>
      </c>
      <c r="B1261" s="6" t="s">
        <v>3662</v>
      </c>
      <c r="C1261" s="7" t="s">
        <v>3663</v>
      </c>
      <c r="D1261" s="4" t="s">
        <v>3664</v>
      </c>
      <c r="E1261" s="7" t="s">
        <v>180</v>
      </c>
      <c r="F1261" s="7" t="s">
        <v>23</v>
      </c>
    </row>
    <row r="1262" spans="1:6" ht="15.75" customHeight="1">
      <c r="A1262" s="5">
        <v>1261</v>
      </c>
      <c r="B1262" s="6" t="s">
        <v>3665</v>
      </c>
      <c r="C1262" s="7" t="s">
        <v>3666</v>
      </c>
      <c r="D1262" s="4" t="s">
        <v>3667</v>
      </c>
      <c r="E1262" s="7" t="s">
        <v>36</v>
      </c>
      <c r="F1262" s="7" t="s">
        <v>23</v>
      </c>
    </row>
    <row r="1263" spans="1:6" ht="15.75" customHeight="1">
      <c r="A1263" s="5">
        <v>1262</v>
      </c>
      <c r="B1263" s="6" t="s">
        <v>3668</v>
      </c>
      <c r="C1263" s="7" t="s">
        <v>3669</v>
      </c>
      <c r="D1263" s="4" t="s">
        <v>3670</v>
      </c>
      <c r="E1263" s="7" t="s">
        <v>180</v>
      </c>
      <c r="F1263" s="7" t="s">
        <v>23</v>
      </c>
    </row>
    <row r="1264" spans="1:6" ht="15.75" customHeight="1">
      <c r="A1264" s="5">
        <v>1263</v>
      </c>
      <c r="B1264" s="6" t="s">
        <v>3671</v>
      </c>
      <c r="C1264" s="7" t="s">
        <v>3672</v>
      </c>
      <c r="D1264" s="4" t="s">
        <v>3673</v>
      </c>
      <c r="E1264" s="7" t="s">
        <v>120</v>
      </c>
      <c r="F1264" s="7" t="s">
        <v>23</v>
      </c>
    </row>
    <row r="1265" spans="1:6" ht="15.75" customHeight="1">
      <c r="A1265" s="5">
        <v>1264</v>
      </c>
      <c r="B1265" s="6" t="s">
        <v>3674</v>
      </c>
      <c r="C1265" s="7" t="s">
        <v>3675</v>
      </c>
      <c r="D1265" s="4" t="s">
        <v>3676</v>
      </c>
      <c r="E1265" s="7" t="s">
        <v>50</v>
      </c>
      <c r="F1265" s="7" t="s">
        <v>23</v>
      </c>
    </row>
    <row r="1266" spans="1:6" ht="15.75" customHeight="1">
      <c r="A1266" s="5">
        <v>1265</v>
      </c>
      <c r="B1266" s="6" t="s">
        <v>3677</v>
      </c>
      <c r="C1266" s="7" t="s">
        <v>3678</v>
      </c>
      <c r="D1266" s="4" t="s">
        <v>3679</v>
      </c>
      <c r="E1266" s="7" t="s">
        <v>180</v>
      </c>
      <c r="F1266" s="7" t="s">
        <v>23</v>
      </c>
    </row>
    <row r="1267" spans="1:6" ht="15.75" customHeight="1">
      <c r="A1267" s="5">
        <v>1266</v>
      </c>
      <c r="B1267" s="6" t="s">
        <v>3680</v>
      </c>
      <c r="C1267" s="7" t="s">
        <v>3681</v>
      </c>
      <c r="D1267" s="4" t="s">
        <v>3682</v>
      </c>
      <c r="E1267" s="7" t="s">
        <v>36</v>
      </c>
      <c r="F1267" s="7" t="s">
        <v>23</v>
      </c>
    </row>
    <row r="1268" spans="1:6" ht="15.75" customHeight="1">
      <c r="A1268" s="5">
        <v>1267</v>
      </c>
      <c r="B1268" s="6" t="s">
        <v>3683</v>
      </c>
      <c r="C1268" s="7" t="s">
        <v>3684</v>
      </c>
      <c r="D1268" s="4" t="s">
        <v>3685</v>
      </c>
      <c r="E1268" s="7" t="s">
        <v>180</v>
      </c>
      <c r="F1268" s="7" t="s">
        <v>23</v>
      </c>
    </row>
    <row r="1269" spans="1:6" ht="15.75" customHeight="1">
      <c r="A1269" s="5">
        <v>1268</v>
      </c>
      <c r="B1269" s="6" t="s">
        <v>3686</v>
      </c>
      <c r="C1269" s="7" t="s">
        <v>3687</v>
      </c>
      <c r="D1269" s="4" t="s">
        <v>3688</v>
      </c>
      <c r="E1269" s="7" t="s">
        <v>180</v>
      </c>
      <c r="F1269" s="7" t="s">
        <v>23</v>
      </c>
    </row>
    <row r="1270" spans="1:6" ht="15.75" customHeight="1">
      <c r="A1270" s="5">
        <v>1269</v>
      </c>
      <c r="B1270" s="6" t="s">
        <v>3689</v>
      </c>
      <c r="C1270" s="7" t="s">
        <v>3690</v>
      </c>
      <c r="D1270" s="4" t="s">
        <v>3691</v>
      </c>
      <c r="E1270" s="7" t="s">
        <v>36</v>
      </c>
      <c r="F1270" s="7" t="s">
        <v>23</v>
      </c>
    </row>
    <row r="1271" spans="1:6" ht="15.75" customHeight="1">
      <c r="A1271" s="5">
        <v>1270</v>
      </c>
      <c r="B1271" s="6" t="s">
        <v>3692</v>
      </c>
      <c r="C1271" s="7" t="s">
        <v>3693</v>
      </c>
      <c r="D1271" s="4" t="s">
        <v>3694</v>
      </c>
      <c r="E1271" s="7" t="s">
        <v>36</v>
      </c>
      <c r="F1271" s="7" t="s">
        <v>23</v>
      </c>
    </row>
    <row r="1272" spans="1:6" ht="15.75" customHeight="1">
      <c r="A1272" s="5">
        <v>1271</v>
      </c>
      <c r="B1272" s="6" t="s">
        <v>3695</v>
      </c>
      <c r="C1272" s="7" t="s">
        <v>3696</v>
      </c>
      <c r="D1272" s="4" t="s">
        <v>3697</v>
      </c>
      <c r="E1272" s="7" t="s">
        <v>180</v>
      </c>
      <c r="F1272" s="7" t="s">
        <v>23</v>
      </c>
    </row>
    <row r="1273" spans="1:6" ht="15.75" customHeight="1">
      <c r="A1273" s="5">
        <v>1272</v>
      </c>
      <c r="B1273" s="6" t="s">
        <v>3698</v>
      </c>
      <c r="C1273" s="7" t="s">
        <v>3699</v>
      </c>
      <c r="D1273" s="4" t="s">
        <v>3700</v>
      </c>
      <c r="E1273" s="7" t="s">
        <v>22</v>
      </c>
      <c r="F1273" s="7" t="s">
        <v>23</v>
      </c>
    </row>
    <row r="1274" spans="1:6" ht="15.75" customHeight="1">
      <c r="A1274" s="5">
        <v>1273</v>
      </c>
      <c r="B1274" s="6" t="s">
        <v>3701</v>
      </c>
      <c r="C1274" s="7" t="s">
        <v>3702</v>
      </c>
      <c r="D1274" s="4" t="s">
        <v>3703</v>
      </c>
      <c r="E1274" s="7" t="s">
        <v>180</v>
      </c>
      <c r="F1274" s="7" t="s">
        <v>23</v>
      </c>
    </row>
    <row r="1275" spans="1:6" ht="15.75" customHeight="1">
      <c r="A1275" s="5">
        <v>1274</v>
      </c>
      <c r="B1275" s="6" t="s">
        <v>3704</v>
      </c>
      <c r="C1275" s="7" t="s">
        <v>3705</v>
      </c>
      <c r="D1275" s="4" t="s">
        <v>3706</v>
      </c>
      <c r="E1275" s="7" t="s">
        <v>40</v>
      </c>
      <c r="F1275" s="7" t="s">
        <v>23</v>
      </c>
    </row>
    <row r="1276" spans="1:6" ht="15.75" customHeight="1">
      <c r="A1276" s="5">
        <v>1275</v>
      </c>
      <c r="B1276" s="6" t="s">
        <v>3707</v>
      </c>
      <c r="C1276" s="7" t="s">
        <v>3708</v>
      </c>
      <c r="D1276" s="4" t="s">
        <v>3709</v>
      </c>
      <c r="E1276" s="7" t="s">
        <v>36</v>
      </c>
      <c r="F1276" s="7" t="s">
        <v>23</v>
      </c>
    </row>
    <row r="1277" spans="1:6" ht="15.75" customHeight="1">
      <c r="A1277" s="5">
        <v>1276</v>
      </c>
      <c r="B1277" s="6" t="s">
        <v>3710</v>
      </c>
      <c r="C1277" s="7" t="s">
        <v>3711</v>
      </c>
      <c r="D1277" s="4" t="s">
        <v>3712</v>
      </c>
      <c r="E1277" s="7" t="s">
        <v>22</v>
      </c>
      <c r="F1277" s="7" t="s">
        <v>23</v>
      </c>
    </row>
    <row r="1278" spans="1:6" ht="15.75" customHeight="1">
      <c r="A1278" s="5">
        <v>1277</v>
      </c>
      <c r="B1278" s="6" t="s">
        <v>3713</v>
      </c>
      <c r="C1278" s="7" t="s">
        <v>3714</v>
      </c>
      <c r="D1278" s="4" t="s">
        <v>3715</v>
      </c>
      <c r="E1278" s="7" t="s">
        <v>36</v>
      </c>
      <c r="F1278" s="7" t="s">
        <v>23</v>
      </c>
    </row>
    <row r="1279" spans="1:6" ht="15.75" customHeight="1">
      <c r="A1279" s="5">
        <v>1278</v>
      </c>
      <c r="B1279" s="6" t="s">
        <v>3716</v>
      </c>
      <c r="C1279" s="7" t="s">
        <v>3717</v>
      </c>
      <c r="D1279" s="4" t="s">
        <v>3718</v>
      </c>
      <c r="E1279" s="7" t="s">
        <v>127</v>
      </c>
      <c r="F1279" s="7" t="s">
        <v>23</v>
      </c>
    </row>
    <row r="1280" spans="1:6" ht="15.75" customHeight="1">
      <c r="A1280" s="5">
        <v>1279</v>
      </c>
      <c r="B1280" s="6" t="s">
        <v>3719</v>
      </c>
      <c r="C1280" s="7" t="s">
        <v>3720</v>
      </c>
      <c r="D1280" s="4" t="s">
        <v>3721</v>
      </c>
      <c r="E1280" s="7" t="s">
        <v>36</v>
      </c>
      <c r="F1280" s="7" t="s">
        <v>23</v>
      </c>
    </row>
    <row r="1281" spans="1:6" ht="15.75" customHeight="1">
      <c r="A1281" s="5">
        <v>1280</v>
      </c>
      <c r="B1281" s="6" t="s">
        <v>3722</v>
      </c>
      <c r="C1281" s="7" t="s">
        <v>3723</v>
      </c>
      <c r="D1281" s="4" t="s">
        <v>3724</v>
      </c>
      <c r="E1281" s="7" t="s">
        <v>36</v>
      </c>
      <c r="F1281" s="7" t="s">
        <v>23</v>
      </c>
    </row>
    <row r="1282" spans="1:6" ht="15.75" customHeight="1">
      <c r="A1282" s="5">
        <v>1281</v>
      </c>
      <c r="B1282" s="6" t="s">
        <v>3725</v>
      </c>
      <c r="C1282" s="7" t="s">
        <v>3726</v>
      </c>
      <c r="D1282" s="4" t="s">
        <v>3727</v>
      </c>
      <c r="E1282" s="7" t="s">
        <v>120</v>
      </c>
      <c r="F1282" s="7" t="s">
        <v>23</v>
      </c>
    </row>
    <row r="1283" spans="1:6" ht="15.75" customHeight="1">
      <c r="A1283" s="5">
        <v>1282</v>
      </c>
      <c r="B1283" s="6" t="s">
        <v>3728</v>
      </c>
      <c r="C1283" s="7" t="s">
        <v>3729</v>
      </c>
      <c r="D1283" s="4" t="s">
        <v>3730</v>
      </c>
      <c r="E1283" s="7" t="s">
        <v>36</v>
      </c>
      <c r="F1283" s="7" t="s">
        <v>23</v>
      </c>
    </row>
    <row r="1284" spans="1:6" ht="15.75" customHeight="1">
      <c r="A1284" s="5">
        <v>1283</v>
      </c>
      <c r="B1284" s="6" t="s">
        <v>3731</v>
      </c>
      <c r="C1284" s="7" t="s">
        <v>3732</v>
      </c>
      <c r="D1284" s="4" t="s">
        <v>3733</v>
      </c>
      <c r="E1284" s="7" t="s">
        <v>95</v>
      </c>
      <c r="F1284" s="7" t="s">
        <v>23</v>
      </c>
    </row>
    <row r="1285" spans="1:6" ht="15.75" customHeight="1">
      <c r="A1285" s="5">
        <v>1284</v>
      </c>
      <c r="B1285" s="6" t="s">
        <v>3734</v>
      </c>
      <c r="C1285" s="7" t="s">
        <v>3735</v>
      </c>
      <c r="D1285" s="4" t="s">
        <v>3736</v>
      </c>
      <c r="E1285" s="7" t="s">
        <v>180</v>
      </c>
      <c r="F1285" s="7" t="s">
        <v>23</v>
      </c>
    </row>
    <row r="1286" spans="1:6" ht="15.75" customHeight="1">
      <c r="A1286" s="5">
        <v>1285</v>
      </c>
      <c r="B1286" s="6" t="s">
        <v>3737</v>
      </c>
      <c r="C1286" s="7" t="s">
        <v>3738</v>
      </c>
      <c r="D1286" s="4" t="s">
        <v>3739</v>
      </c>
      <c r="E1286" s="7" t="s">
        <v>40</v>
      </c>
      <c r="F1286" s="7" t="s">
        <v>23</v>
      </c>
    </row>
    <row r="1287" spans="1:6" ht="15.75" customHeight="1">
      <c r="A1287" s="5">
        <v>1286</v>
      </c>
      <c r="B1287" s="6" t="s">
        <v>3740</v>
      </c>
      <c r="C1287" s="7" t="s">
        <v>3741</v>
      </c>
      <c r="D1287" s="4" t="s">
        <v>3742</v>
      </c>
      <c r="E1287" s="7" t="s">
        <v>180</v>
      </c>
      <c r="F1287" s="7" t="s">
        <v>23</v>
      </c>
    </row>
    <row r="1288" spans="1:6" ht="15.75" customHeight="1">
      <c r="A1288" s="5">
        <v>1287</v>
      </c>
      <c r="B1288" s="6" t="s">
        <v>3743</v>
      </c>
      <c r="C1288" s="7" t="s">
        <v>3744</v>
      </c>
      <c r="D1288" s="4" t="s">
        <v>3745</v>
      </c>
      <c r="E1288" s="7" t="s">
        <v>569</v>
      </c>
      <c r="F1288" s="7" t="s">
        <v>23</v>
      </c>
    </row>
    <row r="1289" spans="1:6" ht="15.75" customHeight="1">
      <c r="A1289" s="5">
        <v>1288</v>
      </c>
      <c r="B1289" s="6" t="s">
        <v>3746</v>
      </c>
      <c r="C1289" s="7" t="s">
        <v>3747</v>
      </c>
      <c r="D1289" s="4" t="s">
        <v>3748</v>
      </c>
      <c r="E1289" s="7" t="s">
        <v>40</v>
      </c>
      <c r="F1289" s="7" t="s">
        <v>23</v>
      </c>
    </row>
    <row r="1290" spans="1:6" ht="15.75" customHeight="1">
      <c r="A1290" s="5">
        <v>1289</v>
      </c>
      <c r="B1290" s="6" t="s">
        <v>3749</v>
      </c>
      <c r="C1290" s="7" t="s">
        <v>3750</v>
      </c>
      <c r="D1290" s="4" t="s">
        <v>3751</v>
      </c>
      <c r="E1290" s="7" t="s">
        <v>36</v>
      </c>
      <c r="F1290" s="7" t="s">
        <v>23</v>
      </c>
    </row>
    <row r="1291" spans="1:6" ht="15.75" customHeight="1">
      <c r="A1291" s="5">
        <v>1290</v>
      </c>
      <c r="B1291" s="6" t="s">
        <v>3752</v>
      </c>
      <c r="C1291" s="7" t="s">
        <v>3753</v>
      </c>
      <c r="D1291" s="4" t="s">
        <v>3754</v>
      </c>
      <c r="E1291" s="7" t="s">
        <v>388</v>
      </c>
      <c r="F1291" s="7" t="s">
        <v>23</v>
      </c>
    </row>
    <row r="1292" spans="1:6" ht="15.75" customHeight="1">
      <c r="A1292" s="5">
        <v>1291</v>
      </c>
      <c r="B1292" s="6" t="s">
        <v>3755</v>
      </c>
      <c r="C1292" s="7" t="s">
        <v>3756</v>
      </c>
      <c r="D1292" s="4" t="s">
        <v>3757</v>
      </c>
      <c r="E1292" s="7" t="s">
        <v>180</v>
      </c>
      <c r="F1292" s="7" t="s">
        <v>23</v>
      </c>
    </row>
    <row r="1293" spans="1:6" ht="15.75" customHeight="1">
      <c r="A1293" s="5">
        <v>1292</v>
      </c>
      <c r="B1293" s="6" t="s">
        <v>3758</v>
      </c>
      <c r="C1293" s="7" t="s">
        <v>3759</v>
      </c>
      <c r="D1293" s="4" t="s">
        <v>3760</v>
      </c>
      <c r="E1293" s="7" t="s">
        <v>384</v>
      </c>
      <c r="F1293" s="7" t="s">
        <v>23</v>
      </c>
    </row>
    <row r="1294" spans="1:6" ht="15.75" customHeight="1">
      <c r="A1294" s="5">
        <v>1293</v>
      </c>
      <c r="B1294" s="6" t="s">
        <v>3761</v>
      </c>
      <c r="C1294" s="7" t="s">
        <v>3762</v>
      </c>
      <c r="D1294" s="4" t="s">
        <v>3763</v>
      </c>
      <c r="E1294" s="7" t="s">
        <v>36</v>
      </c>
      <c r="F1294" s="7" t="s">
        <v>23</v>
      </c>
    </row>
    <row r="1295" spans="1:6" ht="15.75" customHeight="1">
      <c r="A1295" s="5">
        <v>1294</v>
      </c>
      <c r="B1295" s="6" t="s">
        <v>3764</v>
      </c>
      <c r="C1295" s="7" t="s">
        <v>3765</v>
      </c>
      <c r="D1295" s="4" t="s">
        <v>3766</v>
      </c>
      <c r="E1295" s="7" t="s">
        <v>22</v>
      </c>
      <c r="F1295" s="7" t="s">
        <v>23</v>
      </c>
    </row>
    <row r="1296" spans="1:6" ht="15.75" customHeight="1">
      <c r="A1296" s="5">
        <v>1295</v>
      </c>
      <c r="B1296" s="6" t="s">
        <v>3767</v>
      </c>
      <c r="C1296" s="7" t="s">
        <v>3768</v>
      </c>
      <c r="D1296" s="4" t="s">
        <v>3769</v>
      </c>
      <c r="E1296" s="7" t="s">
        <v>180</v>
      </c>
      <c r="F1296" s="7" t="s">
        <v>23</v>
      </c>
    </row>
    <row r="1297" spans="1:6" ht="15.75" customHeight="1">
      <c r="A1297" s="5">
        <v>1296</v>
      </c>
      <c r="B1297" s="6" t="s">
        <v>3770</v>
      </c>
      <c r="C1297" s="7" t="s">
        <v>3771</v>
      </c>
      <c r="D1297" s="4" t="s">
        <v>3772</v>
      </c>
      <c r="E1297" s="7" t="s">
        <v>180</v>
      </c>
      <c r="F1297" s="7" t="s">
        <v>23</v>
      </c>
    </row>
    <row r="1298" spans="1:6" ht="15.75" customHeight="1">
      <c r="A1298" s="5">
        <v>1297</v>
      </c>
      <c r="B1298" s="6" t="s">
        <v>3773</v>
      </c>
      <c r="C1298" s="7" t="s">
        <v>3774</v>
      </c>
      <c r="D1298" s="4" t="s">
        <v>3775</v>
      </c>
      <c r="E1298" s="7" t="s">
        <v>180</v>
      </c>
      <c r="F1298" s="7" t="s">
        <v>23</v>
      </c>
    </row>
    <row r="1299" spans="1:6" ht="15.75" customHeight="1">
      <c r="A1299" s="5">
        <v>1298</v>
      </c>
      <c r="B1299" s="6" t="s">
        <v>3776</v>
      </c>
      <c r="C1299" s="7" t="s">
        <v>3777</v>
      </c>
      <c r="D1299" s="4" t="s">
        <v>3778</v>
      </c>
      <c r="E1299" s="7" t="s">
        <v>36</v>
      </c>
      <c r="F1299" s="7" t="s">
        <v>23</v>
      </c>
    </row>
    <row r="1300" spans="1:6" ht="15.75" customHeight="1">
      <c r="A1300" s="5">
        <v>1299</v>
      </c>
      <c r="B1300" s="6" t="s">
        <v>3779</v>
      </c>
      <c r="C1300" s="7" t="s">
        <v>3780</v>
      </c>
      <c r="D1300" s="4" t="s">
        <v>3781</v>
      </c>
      <c r="E1300" s="7" t="s">
        <v>180</v>
      </c>
      <c r="F1300" s="7" t="s">
        <v>23</v>
      </c>
    </row>
    <row r="1301" spans="1:6" ht="15.75" customHeight="1">
      <c r="A1301" s="5">
        <v>1300</v>
      </c>
      <c r="B1301" s="6" t="s">
        <v>3782</v>
      </c>
      <c r="C1301" s="7" t="s">
        <v>3783</v>
      </c>
      <c r="D1301" s="4" t="s">
        <v>3784</v>
      </c>
      <c r="E1301" s="7" t="s">
        <v>180</v>
      </c>
      <c r="F1301" s="7" t="s">
        <v>23</v>
      </c>
    </row>
    <row r="1302" spans="1:6" ht="15.75" customHeight="1">
      <c r="A1302" s="5">
        <v>1301</v>
      </c>
      <c r="B1302" s="6" t="s">
        <v>3785</v>
      </c>
      <c r="C1302" s="7" t="s">
        <v>3786</v>
      </c>
      <c r="D1302" s="4" t="s">
        <v>3787</v>
      </c>
      <c r="E1302" s="7" t="s">
        <v>180</v>
      </c>
      <c r="F1302" s="7" t="s">
        <v>23</v>
      </c>
    </row>
    <row r="1303" spans="1:6" ht="15.75" customHeight="1">
      <c r="A1303" s="5">
        <v>1302</v>
      </c>
      <c r="B1303" s="6" t="s">
        <v>3788</v>
      </c>
      <c r="C1303" s="7" t="s">
        <v>3789</v>
      </c>
      <c r="D1303" s="4" t="s">
        <v>3790</v>
      </c>
      <c r="E1303" s="7" t="s">
        <v>180</v>
      </c>
      <c r="F1303" s="7" t="s">
        <v>23</v>
      </c>
    </row>
    <row r="1304" spans="1:6" ht="15.75" customHeight="1">
      <c r="A1304" s="5">
        <v>1303</v>
      </c>
      <c r="B1304" s="6" t="s">
        <v>3791</v>
      </c>
      <c r="C1304" s="7" t="s">
        <v>3792</v>
      </c>
      <c r="D1304" s="4" t="s">
        <v>3793</v>
      </c>
      <c r="E1304" s="7" t="s">
        <v>384</v>
      </c>
      <c r="F1304" s="7" t="s">
        <v>23</v>
      </c>
    </row>
    <row r="1305" spans="1:6" ht="15.75" customHeight="1">
      <c r="A1305" s="5">
        <v>1304</v>
      </c>
      <c r="B1305" s="6" t="s">
        <v>3794</v>
      </c>
      <c r="C1305" s="7" t="s">
        <v>3795</v>
      </c>
      <c r="D1305" s="4" t="s">
        <v>3796</v>
      </c>
      <c r="E1305" s="7" t="s">
        <v>120</v>
      </c>
      <c r="F1305" s="7" t="s">
        <v>23</v>
      </c>
    </row>
    <row r="1306" spans="1:6" ht="15.75" customHeight="1">
      <c r="A1306" s="5">
        <v>1305</v>
      </c>
      <c r="B1306" s="6" t="s">
        <v>3797</v>
      </c>
      <c r="C1306" s="7" t="s">
        <v>3798</v>
      </c>
      <c r="D1306" s="4" t="s">
        <v>3799</v>
      </c>
      <c r="E1306" s="7" t="s">
        <v>180</v>
      </c>
      <c r="F1306" s="7" t="s">
        <v>23</v>
      </c>
    </row>
    <row r="1307" spans="1:6" ht="15.75" customHeight="1">
      <c r="A1307" s="5">
        <v>1306</v>
      </c>
      <c r="B1307" s="6" t="s">
        <v>3800</v>
      </c>
      <c r="C1307" s="7" t="s">
        <v>3801</v>
      </c>
      <c r="D1307" s="4" t="s">
        <v>3802</v>
      </c>
      <c r="E1307" s="7" t="s">
        <v>569</v>
      </c>
      <c r="F1307" s="7" t="s">
        <v>23</v>
      </c>
    </row>
    <row r="1308" spans="1:6" ht="15.75" customHeight="1">
      <c r="A1308" s="5">
        <v>1307</v>
      </c>
      <c r="B1308" s="6" t="s">
        <v>3803</v>
      </c>
      <c r="C1308" s="7" t="s">
        <v>3804</v>
      </c>
      <c r="D1308" s="4" t="s">
        <v>3805</v>
      </c>
      <c r="E1308" s="7" t="s">
        <v>40</v>
      </c>
      <c r="F1308" s="7" t="s">
        <v>23</v>
      </c>
    </row>
    <row r="1309" spans="1:6" ht="15.75" customHeight="1">
      <c r="A1309" s="5">
        <v>1308</v>
      </c>
      <c r="B1309" s="6" t="s">
        <v>3806</v>
      </c>
      <c r="C1309" s="7" t="s">
        <v>3807</v>
      </c>
      <c r="D1309" s="4" t="s">
        <v>3808</v>
      </c>
      <c r="E1309" s="7" t="s">
        <v>180</v>
      </c>
      <c r="F1309" s="7" t="s">
        <v>23</v>
      </c>
    </row>
    <row r="1310" spans="1:6" ht="15.75" customHeight="1">
      <c r="A1310" s="5">
        <v>1309</v>
      </c>
      <c r="B1310" s="6" t="s">
        <v>3809</v>
      </c>
      <c r="C1310" s="7" t="s">
        <v>3810</v>
      </c>
      <c r="D1310" s="4" t="s">
        <v>3811</v>
      </c>
      <c r="E1310" s="7" t="s">
        <v>180</v>
      </c>
      <c r="F1310" s="7" t="s">
        <v>23</v>
      </c>
    </row>
    <row r="1311" spans="1:6" ht="15.75" customHeight="1">
      <c r="A1311" s="5">
        <v>1310</v>
      </c>
      <c r="B1311" s="6" t="s">
        <v>3812</v>
      </c>
      <c r="C1311" s="7" t="s">
        <v>3813</v>
      </c>
      <c r="D1311" s="4" t="s">
        <v>3814</v>
      </c>
      <c r="E1311" s="7" t="s">
        <v>36</v>
      </c>
      <c r="F1311" s="7" t="s">
        <v>23</v>
      </c>
    </row>
    <row r="1312" spans="1:6" ht="15.75" customHeight="1">
      <c r="A1312" s="5">
        <v>1311</v>
      </c>
      <c r="B1312" s="6" t="s">
        <v>3815</v>
      </c>
      <c r="C1312" s="7" t="s">
        <v>3816</v>
      </c>
      <c r="D1312" s="4" t="s">
        <v>3817</v>
      </c>
      <c r="E1312" s="7" t="s">
        <v>569</v>
      </c>
      <c r="F1312" s="7" t="s">
        <v>23</v>
      </c>
    </row>
    <row r="1313" spans="1:6" ht="15.75" customHeight="1">
      <c r="A1313" s="5">
        <v>1312</v>
      </c>
      <c r="B1313" s="6" t="s">
        <v>3818</v>
      </c>
      <c r="C1313" s="7" t="s">
        <v>3819</v>
      </c>
      <c r="D1313" s="4" t="s">
        <v>3820</v>
      </c>
      <c r="E1313" s="7" t="s">
        <v>36</v>
      </c>
      <c r="F1313" s="7" t="s">
        <v>23</v>
      </c>
    </row>
    <row r="1314" spans="1:6" ht="15.75" customHeight="1">
      <c r="A1314" s="5">
        <v>1313</v>
      </c>
      <c r="B1314" s="6" t="s">
        <v>3821</v>
      </c>
      <c r="C1314" s="7" t="s">
        <v>3822</v>
      </c>
      <c r="D1314" s="4" t="s">
        <v>3823</v>
      </c>
      <c r="E1314" s="7" t="s">
        <v>180</v>
      </c>
      <c r="F1314" s="7" t="s">
        <v>23</v>
      </c>
    </row>
    <row r="1315" spans="1:6" ht="15.75" customHeight="1">
      <c r="A1315" s="5">
        <v>1314</v>
      </c>
      <c r="B1315" s="6" t="s">
        <v>3824</v>
      </c>
      <c r="C1315" s="7" t="s">
        <v>3825</v>
      </c>
      <c r="D1315" s="4" t="s">
        <v>3826</v>
      </c>
      <c r="E1315" s="7" t="s">
        <v>388</v>
      </c>
      <c r="F1315" s="7" t="s">
        <v>23</v>
      </c>
    </row>
    <row r="1316" spans="1:6" ht="15.75" customHeight="1">
      <c r="A1316" s="5">
        <v>1315</v>
      </c>
      <c r="B1316" s="6" t="s">
        <v>3827</v>
      </c>
      <c r="C1316" s="7" t="s">
        <v>3299</v>
      </c>
      <c r="D1316" s="4" t="s">
        <v>3828</v>
      </c>
      <c r="E1316" s="7" t="s">
        <v>569</v>
      </c>
      <c r="F1316" s="7" t="s">
        <v>23</v>
      </c>
    </row>
    <row r="1317" spans="1:6" ht="15.75" customHeight="1">
      <c r="A1317" s="5">
        <v>1316</v>
      </c>
      <c r="B1317" s="6" t="s">
        <v>3829</v>
      </c>
      <c r="C1317" s="7" t="s">
        <v>3830</v>
      </c>
      <c r="D1317" s="4" t="s">
        <v>3831</v>
      </c>
      <c r="E1317" s="7" t="s">
        <v>180</v>
      </c>
      <c r="F1317" s="7" t="s">
        <v>23</v>
      </c>
    </row>
    <row r="1318" spans="1:6" ht="15.75" customHeight="1">
      <c r="A1318" s="5">
        <v>1317</v>
      </c>
      <c r="B1318" s="6" t="s">
        <v>3832</v>
      </c>
      <c r="C1318" s="7" t="s">
        <v>3833</v>
      </c>
      <c r="D1318" s="4" t="s">
        <v>3834</v>
      </c>
      <c r="E1318" s="7" t="s">
        <v>180</v>
      </c>
      <c r="F1318" s="7" t="s">
        <v>23</v>
      </c>
    </row>
    <row r="1319" spans="1:6" ht="15.75" customHeight="1">
      <c r="A1319" s="5">
        <v>1318</v>
      </c>
      <c r="B1319" s="6" t="s">
        <v>3835</v>
      </c>
      <c r="C1319" s="7" t="s">
        <v>3836</v>
      </c>
      <c r="D1319" s="4" t="s">
        <v>3837</v>
      </c>
      <c r="E1319" s="7" t="s">
        <v>36</v>
      </c>
      <c r="F1319" s="7" t="s">
        <v>23</v>
      </c>
    </row>
    <row r="1320" spans="1:6" ht="15.75" customHeight="1">
      <c r="A1320" s="5">
        <v>1319</v>
      </c>
      <c r="B1320" s="6" t="s">
        <v>3838</v>
      </c>
      <c r="C1320" s="7" t="s">
        <v>3839</v>
      </c>
      <c r="D1320" s="4" t="s">
        <v>3840</v>
      </c>
      <c r="E1320" s="7" t="s">
        <v>569</v>
      </c>
      <c r="F1320" s="7" t="s">
        <v>23</v>
      </c>
    </row>
    <row r="1321" spans="1:6" ht="15.75" customHeight="1">
      <c r="A1321" s="5">
        <v>1320</v>
      </c>
      <c r="B1321" s="6" t="s">
        <v>3841</v>
      </c>
      <c r="C1321" s="7" t="s">
        <v>3842</v>
      </c>
      <c r="D1321" s="4" t="s">
        <v>3843</v>
      </c>
      <c r="E1321" s="7" t="s">
        <v>180</v>
      </c>
      <c r="F1321" s="7" t="s">
        <v>23</v>
      </c>
    </row>
    <row r="1322" spans="1:6" ht="15.75" customHeight="1">
      <c r="A1322" s="5">
        <v>1321</v>
      </c>
      <c r="B1322" s="6" t="s">
        <v>3844</v>
      </c>
      <c r="C1322" s="7" t="s">
        <v>3845</v>
      </c>
      <c r="D1322" s="4" t="s">
        <v>3846</v>
      </c>
      <c r="E1322" s="7" t="s">
        <v>180</v>
      </c>
      <c r="F1322" s="7" t="s">
        <v>23</v>
      </c>
    </row>
    <row r="1323" spans="1:6" ht="15.75" customHeight="1">
      <c r="A1323" s="5">
        <v>1322</v>
      </c>
      <c r="B1323" s="6" t="s">
        <v>3847</v>
      </c>
      <c r="C1323" s="7" t="s">
        <v>3848</v>
      </c>
      <c r="D1323" s="4" t="s">
        <v>3849</v>
      </c>
      <c r="E1323" s="7" t="s">
        <v>388</v>
      </c>
      <c r="F1323" s="7" t="s">
        <v>23</v>
      </c>
    </row>
    <row r="1324" spans="1:6" ht="15.75" customHeight="1">
      <c r="A1324" s="5">
        <v>1323</v>
      </c>
      <c r="B1324" s="6" t="s">
        <v>3850</v>
      </c>
      <c r="C1324" s="7" t="s">
        <v>3851</v>
      </c>
      <c r="D1324" s="4" t="s">
        <v>3852</v>
      </c>
      <c r="E1324" s="7" t="s">
        <v>180</v>
      </c>
      <c r="F1324" s="7" t="s">
        <v>23</v>
      </c>
    </row>
    <row r="1325" spans="1:6" ht="15.75" customHeight="1">
      <c r="A1325" s="5">
        <v>1324</v>
      </c>
      <c r="B1325" s="6" t="s">
        <v>3853</v>
      </c>
      <c r="C1325" s="7" t="s">
        <v>3854</v>
      </c>
      <c r="D1325" s="4" t="s">
        <v>3855</v>
      </c>
      <c r="E1325" s="7" t="s">
        <v>180</v>
      </c>
      <c r="F1325" s="7" t="s">
        <v>23</v>
      </c>
    </row>
    <row r="1326" spans="1:6" ht="15.75" customHeight="1">
      <c r="A1326" s="5">
        <v>1325</v>
      </c>
      <c r="B1326" s="6" t="s">
        <v>3856</v>
      </c>
      <c r="C1326" s="7" t="s">
        <v>3857</v>
      </c>
      <c r="D1326" s="4" t="s">
        <v>3858</v>
      </c>
      <c r="E1326" s="7" t="s">
        <v>120</v>
      </c>
      <c r="F1326" s="7" t="s">
        <v>23</v>
      </c>
    </row>
    <row r="1327" spans="1:6" ht="15.75" customHeight="1">
      <c r="A1327" s="5">
        <v>1326</v>
      </c>
      <c r="B1327" s="6" t="s">
        <v>3859</v>
      </c>
      <c r="C1327" s="7" t="s">
        <v>3860</v>
      </c>
      <c r="D1327" s="4" t="s">
        <v>3861</v>
      </c>
      <c r="E1327" s="7" t="s">
        <v>2209</v>
      </c>
      <c r="F1327" s="7" t="s">
        <v>23</v>
      </c>
    </row>
    <row r="1328" spans="1:6" ht="15.75" customHeight="1">
      <c r="A1328" s="5">
        <v>1327</v>
      </c>
      <c r="B1328" s="6" t="s">
        <v>3862</v>
      </c>
      <c r="C1328" s="7" t="s">
        <v>3863</v>
      </c>
      <c r="D1328" s="4" t="s">
        <v>3864</v>
      </c>
      <c r="E1328" s="7" t="s">
        <v>36</v>
      </c>
      <c r="F1328" s="7" t="s">
        <v>23</v>
      </c>
    </row>
    <row r="1329" spans="1:6" ht="15.75" customHeight="1">
      <c r="A1329" s="5">
        <v>1328</v>
      </c>
      <c r="B1329" s="6" t="s">
        <v>3865</v>
      </c>
      <c r="C1329" s="7" t="s">
        <v>3866</v>
      </c>
      <c r="D1329" s="4" t="s">
        <v>3867</v>
      </c>
      <c r="E1329" s="7" t="s">
        <v>40</v>
      </c>
      <c r="F1329" s="7" t="s">
        <v>23</v>
      </c>
    </row>
    <row r="1330" spans="1:6" ht="15.75" customHeight="1">
      <c r="A1330" s="5">
        <v>1329</v>
      </c>
      <c r="B1330" s="6" t="s">
        <v>3868</v>
      </c>
      <c r="C1330" s="7" t="s">
        <v>3869</v>
      </c>
      <c r="D1330" s="4" t="s">
        <v>3870</v>
      </c>
      <c r="E1330" s="7" t="s">
        <v>120</v>
      </c>
      <c r="F1330" s="7" t="s">
        <v>23</v>
      </c>
    </row>
    <row r="1331" spans="1:6" ht="15.75" customHeight="1">
      <c r="A1331" s="5">
        <v>1330</v>
      </c>
      <c r="B1331" s="6" t="s">
        <v>3871</v>
      </c>
      <c r="C1331" s="7" t="s">
        <v>3872</v>
      </c>
      <c r="D1331" s="4" t="s">
        <v>3873</v>
      </c>
      <c r="E1331" s="7" t="s">
        <v>180</v>
      </c>
      <c r="F1331" s="7" t="s">
        <v>23</v>
      </c>
    </row>
    <row r="1332" spans="1:6" ht="15.75" customHeight="1">
      <c r="A1332" s="5">
        <v>1331</v>
      </c>
      <c r="B1332" s="6" t="s">
        <v>3874</v>
      </c>
      <c r="C1332" s="7" t="s">
        <v>3875</v>
      </c>
      <c r="D1332" s="4" t="s">
        <v>3876</v>
      </c>
      <c r="E1332" s="7" t="s">
        <v>180</v>
      </c>
      <c r="F1332" s="7" t="s">
        <v>23</v>
      </c>
    </row>
    <row r="1333" spans="1:6" ht="15.75" customHeight="1">
      <c r="A1333" s="5">
        <v>1332</v>
      </c>
      <c r="B1333" s="6" t="s">
        <v>3877</v>
      </c>
      <c r="C1333" s="7" t="s">
        <v>3878</v>
      </c>
      <c r="D1333" s="4" t="s">
        <v>3879</v>
      </c>
      <c r="E1333" s="7" t="s">
        <v>127</v>
      </c>
      <c r="F1333" s="7" t="s">
        <v>23</v>
      </c>
    </row>
    <row r="1334" spans="1:6" ht="15.75" customHeight="1">
      <c r="A1334" s="5">
        <v>1333</v>
      </c>
      <c r="B1334" s="6" t="s">
        <v>3880</v>
      </c>
      <c r="C1334" s="7" t="s">
        <v>3881</v>
      </c>
      <c r="D1334" s="4" t="s">
        <v>3882</v>
      </c>
      <c r="E1334" s="7" t="s">
        <v>180</v>
      </c>
      <c r="F1334" s="7" t="s">
        <v>23</v>
      </c>
    </row>
    <row r="1335" spans="1:6" ht="15.75" customHeight="1">
      <c r="A1335" s="5">
        <v>1334</v>
      </c>
      <c r="B1335" s="6" t="s">
        <v>3883</v>
      </c>
      <c r="C1335" s="7" t="s">
        <v>3884</v>
      </c>
      <c r="D1335" s="4" t="s">
        <v>3885</v>
      </c>
      <c r="E1335" s="7" t="s">
        <v>569</v>
      </c>
      <c r="F1335" s="7" t="s">
        <v>23</v>
      </c>
    </row>
    <row r="1336" spans="1:6" ht="15.75" customHeight="1">
      <c r="A1336" s="5">
        <v>1335</v>
      </c>
      <c r="B1336" s="6" t="s">
        <v>3886</v>
      </c>
      <c r="C1336" s="7" t="s">
        <v>3887</v>
      </c>
      <c r="D1336" s="4" t="s">
        <v>3888</v>
      </c>
      <c r="E1336" s="7" t="s">
        <v>180</v>
      </c>
      <c r="F1336" s="7" t="s">
        <v>23</v>
      </c>
    </row>
    <row r="1337" spans="1:6" ht="15.75" customHeight="1">
      <c r="A1337" s="5">
        <v>1336</v>
      </c>
      <c r="B1337" s="6" t="s">
        <v>3889</v>
      </c>
      <c r="C1337" s="7" t="s">
        <v>3890</v>
      </c>
      <c r="D1337" s="4" t="s">
        <v>3891</v>
      </c>
      <c r="E1337" s="7" t="s">
        <v>120</v>
      </c>
      <c r="F1337" s="7" t="s">
        <v>23</v>
      </c>
    </row>
    <row r="1338" spans="1:6" ht="15.75" customHeight="1">
      <c r="A1338" s="5">
        <v>1337</v>
      </c>
      <c r="B1338" s="6" t="s">
        <v>3892</v>
      </c>
      <c r="C1338" s="7" t="s">
        <v>3893</v>
      </c>
      <c r="D1338" s="4" t="s">
        <v>3894</v>
      </c>
      <c r="E1338" s="7" t="s">
        <v>180</v>
      </c>
      <c r="F1338" s="7" t="s">
        <v>23</v>
      </c>
    </row>
    <row r="1339" spans="1:6" ht="15.75" customHeight="1">
      <c r="A1339" s="5">
        <v>1338</v>
      </c>
      <c r="B1339" s="6" t="s">
        <v>3895</v>
      </c>
      <c r="C1339" s="7" t="s">
        <v>3896</v>
      </c>
      <c r="D1339" s="4" t="s">
        <v>3897</v>
      </c>
      <c r="E1339" s="7" t="s">
        <v>180</v>
      </c>
      <c r="F1339" s="7" t="s">
        <v>23</v>
      </c>
    </row>
    <row r="1340" spans="1:6" ht="15.75" customHeight="1">
      <c r="A1340" s="5">
        <v>1339</v>
      </c>
      <c r="B1340" s="6" t="s">
        <v>3898</v>
      </c>
      <c r="C1340" s="7" t="s">
        <v>3899</v>
      </c>
      <c r="D1340" s="4" t="s">
        <v>3900</v>
      </c>
      <c r="E1340" s="7" t="s">
        <v>180</v>
      </c>
      <c r="F1340" s="7" t="s">
        <v>23</v>
      </c>
    </row>
    <row r="1341" spans="1:6" ht="15.75" customHeight="1">
      <c r="A1341" s="5">
        <v>1340</v>
      </c>
      <c r="B1341" s="6" t="s">
        <v>3901</v>
      </c>
      <c r="C1341" s="7" t="s">
        <v>3902</v>
      </c>
      <c r="D1341" s="4" t="s">
        <v>3903</v>
      </c>
      <c r="E1341" s="7" t="s">
        <v>50</v>
      </c>
      <c r="F1341" s="7" t="s">
        <v>23</v>
      </c>
    </row>
    <row r="1342" spans="1:6" ht="15.75" customHeight="1">
      <c r="A1342" s="5">
        <v>1341</v>
      </c>
      <c r="B1342" s="6" t="s">
        <v>3904</v>
      </c>
      <c r="C1342" s="7" t="s">
        <v>3905</v>
      </c>
      <c r="D1342" s="4" t="s">
        <v>3906</v>
      </c>
      <c r="E1342" s="7" t="s">
        <v>180</v>
      </c>
      <c r="F1342" s="7" t="s">
        <v>23</v>
      </c>
    </row>
    <row r="1343" spans="1:6" ht="15.75" customHeight="1">
      <c r="A1343" s="5">
        <v>1342</v>
      </c>
      <c r="B1343" s="6" t="s">
        <v>3907</v>
      </c>
      <c r="C1343" s="7" t="s">
        <v>3908</v>
      </c>
      <c r="D1343" s="4" t="s">
        <v>3909</v>
      </c>
      <c r="E1343" s="7" t="s">
        <v>127</v>
      </c>
      <c r="F1343" s="7" t="s">
        <v>23</v>
      </c>
    </row>
    <row r="1344" spans="1:6" ht="15.75" customHeight="1">
      <c r="A1344" s="5">
        <v>1343</v>
      </c>
      <c r="B1344" s="6" t="s">
        <v>3910</v>
      </c>
      <c r="C1344" s="7" t="s">
        <v>3911</v>
      </c>
      <c r="D1344" s="4" t="s">
        <v>3912</v>
      </c>
      <c r="E1344" s="7" t="s">
        <v>180</v>
      </c>
      <c r="F1344" s="7" t="s">
        <v>23</v>
      </c>
    </row>
    <row r="1345" spans="1:6" ht="15.75" customHeight="1">
      <c r="A1345" s="5">
        <v>1344</v>
      </c>
      <c r="B1345" s="6" t="s">
        <v>3913</v>
      </c>
      <c r="C1345" s="7" t="s">
        <v>3914</v>
      </c>
      <c r="D1345" s="4" t="s">
        <v>3915</v>
      </c>
      <c r="E1345" s="7" t="s">
        <v>180</v>
      </c>
      <c r="F1345" s="7" t="s">
        <v>23</v>
      </c>
    </row>
    <row r="1346" spans="1:6" ht="15.75" customHeight="1">
      <c r="A1346" s="5">
        <v>1345</v>
      </c>
      <c r="B1346" s="6" t="s">
        <v>3916</v>
      </c>
      <c r="C1346" s="7" t="s">
        <v>3917</v>
      </c>
      <c r="D1346" s="4" t="s">
        <v>3918</v>
      </c>
      <c r="E1346" s="7" t="s">
        <v>22</v>
      </c>
      <c r="F1346" s="7" t="s">
        <v>23</v>
      </c>
    </row>
    <row r="1347" spans="1:6" ht="15.75" customHeight="1">
      <c r="A1347" s="5">
        <v>1346</v>
      </c>
      <c r="B1347" s="6" t="s">
        <v>3919</v>
      </c>
      <c r="C1347" s="7" t="s">
        <v>3920</v>
      </c>
      <c r="D1347" s="4" t="s">
        <v>3921</v>
      </c>
      <c r="E1347" s="7" t="s">
        <v>180</v>
      </c>
      <c r="F1347" s="7" t="s">
        <v>23</v>
      </c>
    </row>
    <row r="1348" spans="1:6" ht="15.75" customHeight="1">
      <c r="A1348" s="5">
        <v>1347</v>
      </c>
      <c r="B1348" s="6" t="s">
        <v>3922</v>
      </c>
      <c r="C1348" s="7" t="s">
        <v>3923</v>
      </c>
      <c r="D1348" s="4" t="s">
        <v>3924</v>
      </c>
      <c r="E1348" s="7" t="s">
        <v>36</v>
      </c>
      <c r="F1348" s="7" t="s">
        <v>23</v>
      </c>
    </row>
    <row r="1349" spans="1:6" ht="15.75" customHeight="1">
      <c r="A1349" s="5">
        <v>1348</v>
      </c>
      <c r="B1349" s="6" t="s">
        <v>3925</v>
      </c>
      <c r="C1349" s="7" t="s">
        <v>3926</v>
      </c>
      <c r="D1349" s="4" t="s">
        <v>3927</v>
      </c>
      <c r="E1349" s="7" t="s">
        <v>180</v>
      </c>
      <c r="F1349" s="7" t="s">
        <v>23</v>
      </c>
    </row>
    <row r="1350" spans="1:6" ht="15.75" customHeight="1">
      <c r="A1350" s="5">
        <v>1349</v>
      </c>
      <c r="B1350" s="6" t="s">
        <v>3928</v>
      </c>
      <c r="C1350" s="7" t="s">
        <v>3929</v>
      </c>
      <c r="D1350" s="4" t="s">
        <v>3930</v>
      </c>
      <c r="E1350" s="7" t="s">
        <v>180</v>
      </c>
      <c r="F1350" s="7" t="s">
        <v>23</v>
      </c>
    </row>
    <row r="1351" spans="1:6" ht="15.75" customHeight="1">
      <c r="A1351" s="5">
        <v>1350</v>
      </c>
      <c r="B1351" s="6" t="s">
        <v>3931</v>
      </c>
      <c r="C1351" s="7" t="s">
        <v>3932</v>
      </c>
      <c r="D1351" s="4" t="s">
        <v>3933</v>
      </c>
      <c r="E1351" s="7" t="s">
        <v>180</v>
      </c>
      <c r="F1351" s="7" t="s">
        <v>23</v>
      </c>
    </row>
    <row r="1352" spans="1:6" ht="15.75" customHeight="1">
      <c r="A1352" s="5">
        <v>1351</v>
      </c>
      <c r="B1352" s="6" t="s">
        <v>3934</v>
      </c>
      <c r="C1352" s="7" t="s">
        <v>3935</v>
      </c>
      <c r="D1352" s="4" t="s">
        <v>3936</v>
      </c>
      <c r="E1352" s="7" t="s">
        <v>127</v>
      </c>
      <c r="F1352" s="7" t="s">
        <v>23</v>
      </c>
    </row>
    <row r="1353" spans="1:6" ht="15.75" customHeight="1">
      <c r="A1353" s="5">
        <v>1352</v>
      </c>
      <c r="B1353" s="6" t="s">
        <v>3937</v>
      </c>
      <c r="C1353" s="7" t="s">
        <v>3938</v>
      </c>
      <c r="D1353" s="4" t="s">
        <v>3939</v>
      </c>
      <c r="E1353" s="7" t="s">
        <v>120</v>
      </c>
      <c r="F1353" s="7" t="s">
        <v>23</v>
      </c>
    </row>
    <row r="1354" spans="1:6" ht="15.75" customHeight="1">
      <c r="A1354" s="5">
        <v>1353</v>
      </c>
      <c r="B1354" s="6" t="s">
        <v>3940</v>
      </c>
      <c r="C1354" s="7" t="s">
        <v>3941</v>
      </c>
      <c r="D1354" s="4" t="s">
        <v>3942</v>
      </c>
      <c r="E1354" s="7" t="s">
        <v>120</v>
      </c>
      <c r="F1354" s="7" t="s">
        <v>23</v>
      </c>
    </row>
    <row r="1355" spans="1:6" ht="15.75" customHeight="1">
      <c r="A1355" s="5">
        <v>1354</v>
      </c>
      <c r="B1355" s="6" t="s">
        <v>3943</v>
      </c>
      <c r="C1355" s="7" t="s">
        <v>3944</v>
      </c>
      <c r="D1355" s="4" t="s">
        <v>3945</v>
      </c>
      <c r="E1355" s="7" t="s">
        <v>120</v>
      </c>
      <c r="F1355" s="7" t="s">
        <v>23</v>
      </c>
    </row>
    <row r="1356" spans="1:6" ht="15.75" customHeight="1">
      <c r="A1356" s="5">
        <v>1355</v>
      </c>
      <c r="B1356" s="6" t="s">
        <v>3946</v>
      </c>
      <c r="C1356" s="7" t="s">
        <v>3947</v>
      </c>
      <c r="D1356" s="4" t="s">
        <v>3948</v>
      </c>
      <c r="E1356" s="7" t="s">
        <v>120</v>
      </c>
      <c r="F1356" s="7" t="s">
        <v>23</v>
      </c>
    </row>
    <row r="1357" spans="1:6" ht="15.75" customHeight="1">
      <c r="A1357" s="5">
        <v>1356</v>
      </c>
      <c r="B1357" s="6" t="s">
        <v>3949</v>
      </c>
      <c r="C1357" s="7" t="s">
        <v>3950</v>
      </c>
      <c r="D1357" s="4" t="s">
        <v>3951</v>
      </c>
      <c r="E1357" s="7" t="s">
        <v>384</v>
      </c>
      <c r="F1357" s="7" t="s">
        <v>23</v>
      </c>
    </row>
    <row r="1358" spans="1:6" ht="15.75" customHeight="1">
      <c r="A1358" s="5">
        <v>1357</v>
      </c>
      <c r="B1358" s="6" t="s">
        <v>3952</v>
      </c>
      <c r="C1358" s="7" t="s">
        <v>3953</v>
      </c>
      <c r="D1358" s="4" t="s">
        <v>3954</v>
      </c>
      <c r="E1358" s="7" t="s">
        <v>180</v>
      </c>
      <c r="F1358" s="7" t="s">
        <v>23</v>
      </c>
    </row>
    <row r="1359" spans="1:6" ht="15.75" customHeight="1">
      <c r="A1359" s="5">
        <v>1358</v>
      </c>
      <c r="B1359" s="6" t="s">
        <v>3955</v>
      </c>
      <c r="C1359" s="7" t="s">
        <v>3956</v>
      </c>
      <c r="D1359" s="4" t="s">
        <v>3957</v>
      </c>
      <c r="E1359" s="7" t="s">
        <v>120</v>
      </c>
      <c r="F1359" s="7" t="s">
        <v>23</v>
      </c>
    </row>
    <row r="1360" spans="1:6" ht="15.75" customHeight="1">
      <c r="A1360" s="5">
        <v>1359</v>
      </c>
      <c r="B1360" s="6" t="s">
        <v>3958</v>
      </c>
      <c r="C1360" s="7" t="s">
        <v>3959</v>
      </c>
      <c r="D1360" s="4" t="s">
        <v>3960</v>
      </c>
      <c r="E1360" s="7" t="s">
        <v>384</v>
      </c>
      <c r="F1360" s="7" t="s">
        <v>23</v>
      </c>
    </row>
    <row r="1361" spans="1:6" ht="15.75" customHeight="1">
      <c r="A1361" s="5">
        <v>1360</v>
      </c>
      <c r="B1361" s="6" t="s">
        <v>3961</v>
      </c>
      <c r="C1361" s="7" t="s">
        <v>3962</v>
      </c>
      <c r="D1361" s="4" t="s">
        <v>3963</v>
      </c>
      <c r="E1361" s="7" t="s">
        <v>180</v>
      </c>
      <c r="F1361" s="7" t="s">
        <v>23</v>
      </c>
    </row>
    <row r="1362" spans="1:6" ht="15.75" customHeight="1">
      <c r="A1362" s="5">
        <v>1361</v>
      </c>
      <c r="B1362" s="6" t="s">
        <v>3964</v>
      </c>
      <c r="C1362" s="7" t="s">
        <v>3965</v>
      </c>
      <c r="D1362" s="4" t="s">
        <v>3966</v>
      </c>
      <c r="E1362" s="7" t="s">
        <v>40</v>
      </c>
      <c r="F1362" s="7" t="s">
        <v>23</v>
      </c>
    </row>
    <row r="1363" spans="1:6" ht="15.75" customHeight="1">
      <c r="A1363" s="5">
        <v>1362</v>
      </c>
      <c r="B1363" s="6" t="s">
        <v>3967</v>
      </c>
      <c r="C1363" s="7" t="s">
        <v>3968</v>
      </c>
      <c r="D1363" s="4" t="s">
        <v>3969</v>
      </c>
      <c r="E1363" s="7" t="s">
        <v>2209</v>
      </c>
      <c r="F1363" s="7" t="s">
        <v>23</v>
      </c>
    </row>
    <row r="1364" spans="1:6" ht="15.75" customHeight="1">
      <c r="A1364" s="5">
        <v>1363</v>
      </c>
      <c r="B1364" s="6" t="s">
        <v>3970</v>
      </c>
      <c r="C1364" s="7" t="s">
        <v>3971</v>
      </c>
      <c r="D1364" s="4" t="s">
        <v>3972</v>
      </c>
      <c r="E1364" s="7" t="s">
        <v>120</v>
      </c>
      <c r="F1364" s="7" t="s">
        <v>23</v>
      </c>
    </row>
    <row r="1365" spans="1:6" ht="15.75" customHeight="1">
      <c r="A1365" s="5">
        <v>1364</v>
      </c>
      <c r="B1365" s="6" t="s">
        <v>3973</v>
      </c>
      <c r="C1365" s="7" t="s">
        <v>3974</v>
      </c>
      <c r="D1365" s="4" t="s">
        <v>3975</v>
      </c>
      <c r="E1365" s="7" t="s">
        <v>50</v>
      </c>
      <c r="F1365" s="7" t="s">
        <v>23</v>
      </c>
    </row>
    <row r="1366" spans="1:6" ht="15.75" customHeight="1">
      <c r="A1366" s="5">
        <v>1365</v>
      </c>
      <c r="B1366" s="6" t="s">
        <v>3976</v>
      </c>
      <c r="C1366" s="7" t="s">
        <v>3977</v>
      </c>
      <c r="D1366" s="4" t="s">
        <v>3978</v>
      </c>
      <c r="E1366" s="7" t="s">
        <v>40</v>
      </c>
      <c r="F1366" s="7" t="s">
        <v>23</v>
      </c>
    </row>
    <row r="1367" spans="1:6" ht="15.75" customHeight="1">
      <c r="A1367" s="5">
        <v>1366</v>
      </c>
      <c r="B1367" s="6" t="s">
        <v>3979</v>
      </c>
      <c r="C1367" s="7" t="s">
        <v>3980</v>
      </c>
      <c r="D1367" s="4" t="s">
        <v>3981</v>
      </c>
      <c r="E1367" s="7" t="s">
        <v>36</v>
      </c>
      <c r="F1367" s="7" t="s">
        <v>23</v>
      </c>
    </row>
    <row r="1368" spans="1:6" ht="15.75" customHeight="1">
      <c r="A1368" s="5">
        <v>1367</v>
      </c>
      <c r="B1368" s="6" t="s">
        <v>3982</v>
      </c>
      <c r="C1368" s="7" t="s">
        <v>3983</v>
      </c>
      <c r="D1368" s="4" t="s">
        <v>3984</v>
      </c>
      <c r="E1368" s="7" t="s">
        <v>180</v>
      </c>
      <c r="F1368" s="7" t="s">
        <v>23</v>
      </c>
    </row>
    <row r="1369" spans="1:6" ht="15.75" customHeight="1">
      <c r="A1369" s="5">
        <v>1368</v>
      </c>
      <c r="B1369" s="6" t="s">
        <v>3985</v>
      </c>
      <c r="C1369" s="7" t="s">
        <v>3986</v>
      </c>
      <c r="D1369" s="4" t="s">
        <v>3987</v>
      </c>
      <c r="E1369" s="7" t="s">
        <v>36</v>
      </c>
      <c r="F1369" s="7" t="s">
        <v>23</v>
      </c>
    </row>
    <row r="1370" spans="1:6" ht="15.75" customHeight="1">
      <c r="A1370" s="5">
        <v>1369</v>
      </c>
      <c r="B1370" s="6" t="s">
        <v>3988</v>
      </c>
      <c r="C1370" s="7" t="s">
        <v>3989</v>
      </c>
      <c r="D1370" s="4" t="s">
        <v>3990</v>
      </c>
      <c r="E1370" s="7" t="s">
        <v>50</v>
      </c>
      <c r="F1370" s="7" t="s">
        <v>23</v>
      </c>
    </row>
    <row r="1371" spans="1:6" ht="15.75" customHeight="1">
      <c r="A1371" s="5">
        <v>1370</v>
      </c>
      <c r="B1371" s="6" t="s">
        <v>3991</v>
      </c>
      <c r="C1371" s="7" t="s">
        <v>3992</v>
      </c>
      <c r="D1371" s="4" t="s">
        <v>3993</v>
      </c>
      <c r="E1371" s="7" t="s">
        <v>180</v>
      </c>
      <c r="F1371" s="7" t="s">
        <v>23</v>
      </c>
    </row>
    <row r="1372" spans="1:6" ht="15.75" customHeight="1">
      <c r="A1372" s="5">
        <v>1371</v>
      </c>
      <c r="B1372" s="6" t="s">
        <v>3994</v>
      </c>
      <c r="C1372" s="7" t="s">
        <v>3995</v>
      </c>
      <c r="D1372" s="4" t="s">
        <v>3996</v>
      </c>
      <c r="E1372" s="7" t="s">
        <v>180</v>
      </c>
      <c r="F1372" s="7" t="s">
        <v>23</v>
      </c>
    </row>
    <row r="1373" spans="1:6" ht="15.75" customHeight="1">
      <c r="A1373" s="5">
        <v>1372</v>
      </c>
      <c r="B1373" s="6" t="s">
        <v>3997</v>
      </c>
      <c r="C1373" s="7" t="s">
        <v>3998</v>
      </c>
      <c r="D1373" s="4" t="s">
        <v>3999</v>
      </c>
      <c r="E1373" s="7" t="s">
        <v>22</v>
      </c>
      <c r="F1373" s="7" t="s">
        <v>23</v>
      </c>
    </row>
    <row r="1374" spans="1:6" ht="15.75" customHeight="1">
      <c r="A1374" s="5">
        <v>1373</v>
      </c>
      <c r="B1374" s="6" t="s">
        <v>4000</v>
      </c>
      <c r="C1374" s="7" t="s">
        <v>4001</v>
      </c>
      <c r="D1374" s="4" t="s">
        <v>4002</v>
      </c>
      <c r="E1374" s="7" t="s">
        <v>22</v>
      </c>
      <c r="F1374" s="7" t="s">
        <v>23</v>
      </c>
    </row>
    <row r="1375" spans="1:6" ht="15.75" customHeight="1">
      <c r="A1375" s="5">
        <v>1374</v>
      </c>
      <c r="B1375" s="6" t="s">
        <v>4003</v>
      </c>
      <c r="C1375" s="7" t="s">
        <v>4004</v>
      </c>
      <c r="D1375" s="4" t="s">
        <v>4005</v>
      </c>
      <c r="E1375" s="7" t="s">
        <v>40</v>
      </c>
      <c r="F1375" s="7" t="s">
        <v>23</v>
      </c>
    </row>
    <row r="1376" spans="1:6" ht="15.75" customHeight="1">
      <c r="A1376" s="5">
        <v>1375</v>
      </c>
      <c r="B1376" s="6" t="s">
        <v>4006</v>
      </c>
      <c r="C1376" s="7" t="s">
        <v>4007</v>
      </c>
      <c r="D1376" s="4" t="s">
        <v>4008</v>
      </c>
      <c r="E1376" s="7" t="s">
        <v>36</v>
      </c>
      <c r="F1376" s="7" t="s">
        <v>23</v>
      </c>
    </row>
    <row r="1377" spans="1:6" ht="15.75" customHeight="1">
      <c r="A1377" s="5">
        <v>1376</v>
      </c>
      <c r="B1377" s="6" t="s">
        <v>4009</v>
      </c>
      <c r="C1377" s="7" t="s">
        <v>4010</v>
      </c>
      <c r="D1377" s="4" t="s">
        <v>4011</v>
      </c>
      <c r="E1377" s="7" t="s">
        <v>120</v>
      </c>
      <c r="F1377" s="7" t="s">
        <v>23</v>
      </c>
    </row>
    <row r="1378" spans="1:6" ht="15.75" customHeight="1">
      <c r="A1378" s="5">
        <v>1377</v>
      </c>
      <c r="B1378" s="6" t="s">
        <v>4012</v>
      </c>
      <c r="C1378" s="7" t="s">
        <v>4013</v>
      </c>
      <c r="D1378" s="4" t="s">
        <v>4014</v>
      </c>
      <c r="E1378" s="7" t="s">
        <v>120</v>
      </c>
      <c r="F1378" s="7" t="s">
        <v>23</v>
      </c>
    </row>
    <row r="1379" spans="1:6" ht="15.75" customHeight="1">
      <c r="A1379" s="5">
        <v>1378</v>
      </c>
      <c r="B1379" s="6" t="s">
        <v>4015</v>
      </c>
      <c r="C1379" s="7" t="s">
        <v>4016</v>
      </c>
      <c r="D1379" s="4" t="s">
        <v>4017</v>
      </c>
      <c r="E1379" s="7" t="s">
        <v>127</v>
      </c>
      <c r="F1379" s="7" t="s">
        <v>23</v>
      </c>
    </row>
    <row r="1380" spans="1:6" ht="15.75" customHeight="1">
      <c r="A1380" s="5">
        <v>1379</v>
      </c>
      <c r="B1380" s="6" t="s">
        <v>4018</v>
      </c>
      <c r="C1380" s="7" t="s">
        <v>4019</v>
      </c>
      <c r="D1380" s="4" t="s">
        <v>4020</v>
      </c>
      <c r="E1380" s="7" t="s">
        <v>569</v>
      </c>
      <c r="F1380" s="7" t="s">
        <v>23</v>
      </c>
    </row>
    <row r="1381" spans="1:6" ht="15.75" customHeight="1">
      <c r="A1381" s="5">
        <v>1380</v>
      </c>
      <c r="B1381" s="6" t="s">
        <v>4021</v>
      </c>
      <c r="C1381" s="7" t="s">
        <v>4022</v>
      </c>
      <c r="D1381" s="4" t="s">
        <v>4023</v>
      </c>
      <c r="E1381" s="7" t="s">
        <v>569</v>
      </c>
      <c r="F1381" s="7" t="s">
        <v>23</v>
      </c>
    </row>
    <row r="1382" spans="1:6" ht="15.75" customHeight="1">
      <c r="A1382" s="5">
        <v>1381</v>
      </c>
      <c r="B1382" s="6" t="s">
        <v>4024</v>
      </c>
      <c r="C1382" s="7" t="s">
        <v>4025</v>
      </c>
      <c r="D1382" s="4" t="s">
        <v>4026</v>
      </c>
      <c r="E1382" s="7" t="s">
        <v>569</v>
      </c>
      <c r="F1382" s="7" t="s">
        <v>23</v>
      </c>
    </row>
    <row r="1383" spans="1:6" ht="15.75" customHeight="1">
      <c r="A1383" s="5">
        <v>1382</v>
      </c>
      <c r="B1383" s="6" t="s">
        <v>4027</v>
      </c>
      <c r="C1383" s="7" t="s">
        <v>4028</v>
      </c>
      <c r="D1383" s="4" t="s">
        <v>4029</v>
      </c>
      <c r="E1383" s="7" t="s">
        <v>36</v>
      </c>
      <c r="F1383" s="7" t="s">
        <v>23</v>
      </c>
    </row>
    <row r="1384" spans="1:6" ht="15.75" customHeight="1">
      <c r="A1384" s="5">
        <v>1383</v>
      </c>
      <c r="B1384" s="6" t="s">
        <v>4030</v>
      </c>
      <c r="C1384" s="7" t="s">
        <v>4031</v>
      </c>
      <c r="D1384" s="4" t="s">
        <v>4032</v>
      </c>
      <c r="E1384" s="7" t="s">
        <v>50</v>
      </c>
      <c r="F1384" s="7" t="s">
        <v>23</v>
      </c>
    </row>
    <row r="1385" spans="1:6" ht="15.75" customHeight="1">
      <c r="A1385" s="5">
        <v>1384</v>
      </c>
      <c r="B1385" s="6" t="s">
        <v>4033</v>
      </c>
      <c r="C1385" s="7" t="s">
        <v>4034</v>
      </c>
      <c r="D1385" s="4" t="s">
        <v>4035</v>
      </c>
      <c r="E1385" s="7" t="s">
        <v>120</v>
      </c>
      <c r="F1385" s="7" t="s">
        <v>23</v>
      </c>
    </row>
    <row r="1386" spans="1:6" ht="15.75" customHeight="1">
      <c r="A1386" s="5">
        <v>1385</v>
      </c>
      <c r="B1386" s="6" t="s">
        <v>4036</v>
      </c>
      <c r="C1386" s="7" t="s">
        <v>4037</v>
      </c>
      <c r="D1386" s="4" t="s">
        <v>4038</v>
      </c>
      <c r="E1386" s="7" t="s">
        <v>120</v>
      </c>
      <c r="F1386" s="7" t="s">
        <v>23</v>
      </c>
    </row>
    <row r="1387" spans="1:6" ht="15.75" customHeight="1">
      <c r="A1387" s="5">
        <v>1386</v>
      </c>
      <c r="B1387" s="6" t="s">
        <v>4039</v>
      </c>
      <c r="C1387" s="7" t="s">
        <v>4040</v>
      </c>
      <c r="D1387" s="4" t="s">
        <v>4041</v>
      </c>
      <c r="E1387" s="7" t="s">
        <v>127</v>
      </c>
      <c r="F1387" s="7" t="s">
        <v>23</v>
      </c>
    </row>
    <row r="1388" spans="1:6" ht="15.75" customHeight="1">
      <c r="A1388" s="5">
        <v>1387</v>
      </c>
      <c r="B1388" s="6" t="s">
        <v>4042</v>
      </c>
      <c r="C1388" s="7" t="s">
        <v>4043</v>
      </c>
      <c r="D1388" s="4" t="s">
        <v>4044</v>
      </c>
      <c r="E1388" s="7" t="s">
        <v>50</v>
      </c>
      <c r="F1388" s="7" t="s">
        <v>23</v>
      </c>
    </row>
    <row r="1389" spans="1:6" ht="15.75" customHeight="1">
      <c r="A1389" s="5">
        <v>1388</v>
      </c>
      <c r="B1389" s="6" t="s">
        <v>4045</v>
      </c>
      <c r="C1389" s="7" t="s">
        <v>4046</v>
      </c>
      <c r="D1389" s="4" t="s">
        <v>4047</v>
      </c>
      <c r="E1389" s="7" t="s">
        <v>120</v>
      </c>
      <c r="F1389" s="7" t="s">
        <v>23</v>
      </c>
    </row>
    <row r="1390" spans="1:6" ht="15.75" customHeight="1">
      <c r="A1390" s="5">
        <v>1389</v>
      </c>
      <c r="B1390" s="6" t="s">
        <v>4048</v>
      </c>
      <c r="C1390" s="7" t="s">
        <v>4049</v>
      </c>
      <c r="D1390" s="4" t="s">
        <v>4050</v>
      </c>
      <c r="E1390" s="7" t="s">
        <v>384</v>
      </c>
      <c r="F1390" s="7" t="s">
        <v>23</v>
      </c>
    </row>
    <row r="1391" spans="1:6" ht="15.75" customHeight="1">
      <c r="A1391" s="5">
        <v>1390</v>
      </c>
      <c r="B1391" s="6" t="s">
        <v>4051</v>
      </c>
      <c r="C1391" s="7" t="s">
        <v>4052</v>
      </c>
      <c r="D1391" s="4" t="s">
        <v>4053</v>
      </c>
      <c r="E1391" s="7" t="s">
        <v>40</v>
      </c>
      <c r="F1391" s="7" t="s">
        <v>23</v>
      </c>
    </row>
    <row r="1392" spans="1:6" ht="15.75" customHeight="1">
      <c r="A1392" s="5">
        <v>1391</v>
      </c>
      <c r="B1392" s="6" t="s">
        <v>4054</v>
      </c>
      <c r="C1392" s="7" t="s">
        <v>4055</v>
      </c>
      <c r="D1392" s="4" t="s">
        <v>4056</v>
      </c>
      <c r="E1392" s="7" t="s">
        <v>569</v>
      </c>
      <c r="F1392" s="7" t="s">
        <v>23</v>
      </c>
    </row>
    <row r="1393" spans="1:6" ht="15.75" customHeight="1">
      <c r="A1393" s="5">
        <v>1392</v>
      </c>
      <c r="B1393" s="6" t="s">
        <v>4057</v>
      </c>
      <c r="C1393" s="7" t="s">
        <v>4058</v>
      </c>
      <c r="D1393" s="4" t="s">
        <v>4059</v>
      </c>
      <c r="E1393" s="7" t="s">
        <v>388</v>
      </c>
      <c r="F1393" s="7" t="s">
        <v>23</v>
      </c>
    </row>
    <row r="1394" spans="1:6" ht="15.75" customHeight="1">
      <c r="A1394" s="5">
        <v>1393</v>
      </c>
      <c r="B1394" s="6" t="s">
        <v>4060</v>
      </c>
      <c r="C1394" s="7" t="s">
        <v>4061</v>
      </c>
      <c r="D1394" s="4" t="s">
        <v>4062</v>
      </c>
      <c r="E1394" s="7" t="s">
        <v>569</v>
      </c>
      <c r="F1394" s="7" t="s">
        <v>23</v>
      </c>
    </row>
    <row r="1395" spans="1:6" ht="15.75" customHeight="1">
      <c r="A1395" s="5">
        <v>1394</v>
      </c>
      <c r="B1395" s="6" t="s">
        <v>4063</v>
      </c>
      <c r="C1395" s="7" t="s">
        <v>4064</v>
      </c>
      <c r="D1395" s="4" t="s">
        <v>4065</v>
      </c>
      <c r="E1395" s="7" t="s">
        <v>40</v>
      </c>
      <c r="F1395" s="7" t="s">
        <v>23</v>
      </c>
    </row>
    <row r="1396" spans="1:6" ht="15.75" customHeight="1">
      <c r="A1396" s="5">
        <v>1395</v>
      </c>
      <c r="B1396" s="6" t="s">
        <v>4066</v>
      </c>
      <c r="C1396" s="7" t="s">
        <v>4067</v>
      </c>
      <c r="D1396" s="4" t="s">
        <v>4068</v>
      </c>
      <c r="E1396" s="7" t="s">
        <v>36</v>
      </c>
      <c r="F1396" s="7" t="s">
        <v>23</v>
      </c>
    </row>
    <row r="1397" spans="1:6" ht="15.75" customHeight="1">
      <c r="A1397" s="5">
        <v>1396</v>
      </c>
      <c r="B1397" s="6" t="s">
        <v>4069</v>
      </c>
      <c r="C1397" s="7" t="s">
        <v>4070</v>
      </c>
      <c r="D1397" s="4" t="s">
        <v>4071</v>
      </c>
      <c r="E1397" s="7" t="s">
        <v>36</v>
      </c>
      <c r="F1397" s="7" t="s">
        <v>23</v>
      </c>
    </row>
    <row r="1398" spans="1:6" ht="15.75" customHeight="1">
      <c r="A1398" s="5">
        <v>1397</v>
      </c>
      <c r="B1398" s="6" t="s">
        <v>4072</v>
      </c>
      <c r="C1398" s="7" t="s">
        <v>4073</v>
      </c>
      <c r="D1398" s="4" t="s">
        <v>4074</v>
      </c>
      <c r="E1398" s="7" t="s">
        <v>50</v>
      </c>
      <c r="F1398" s="7" t="s">
        <v>23</v>
      </c>
    </row>
    <row r="1399" spans="1:6" ht="15.75" customHeight="1">
      <c r="A1399" s="5">
        <v>1398</v>
      </c>
      <c r="B1399" s="6" t="s">
        <v>4075</v>
      </c>
      <c r="C1399" s="7" t="s">
        <v>4076</v>
      </c>
      <c r="D1399" s="4" t="s">
        <v>4077</v>
      </c>
      <c r="E1399" s="7" t="s">
        <v>36</v>
      </c>
      <c r="F1399" s="7" t="s">
        <v>23</v>
      </c>
    </row>
    <row r="1400" spans="1:6" ht="15.75" customHeight="1">
      <c r="A1400" s="5">
        <v>1399</v>
      </c>
      <c r="B1400" s="6" t="s">
        <v>4078</v>
      </c>
      <c r="C1400" s="7" t="s">
        <v>4079</v>
      </c>
      <c r="D1400" s="4" t="s">
        <v>4080</v>
      </c>
      <c r="E1400" s="7" t="s">
        <v>36</v>
      </c>
      <c r="F1400" s="7" t="s">
        <v>23</v>
      </c>
    </row>
    <row r="1401" spans="1:6" ht="15.75" customHeight="1">
      <c r="A1401" s="5">
        <v>1400</v>
      </c>
      <c r="B1401" s="6" t="s">
        <v>4081</v>
      </c>
      <c r="C1401" s="7" t="s">
        <v>4082</v>
      </c>
      <c r="D1401" s="4" t="s">
        <v>4083</v>
      </c>
      <c r="E1401" s="7" t="s">
        <v>50</v>
      </c>
      <c r="F1401" s="7" t="s">
        <v>23</v>
      </c>
    </row>
    <row r="1402" spans="1:6" ht="15.75" customHeight="1">
      <c r="A1402" s="5">
        <v>1401</v>
      </c>
      <c r="B1402" s="6" t="s">
        <v>4084</v>
      </c>
      <c r="C1402" s="7" t="s">
        <v>4085</v>
      </c>
      <c r="D1402" s="4" t="s">
        <v>4086</v>
      </c>
      <c r="E1402" s="7" t="s">
        <v>180</v>
      </c>
      <c r="F1402" s="7" t="s">
        <v>23</v>
      </c>
    </row>
    <row r="1403" spans="1:6" ht="15.75" customHeight="1">
      <c r="A1403" s="5">
        <v>1402</v>
      </c>
      <c r="B1403" s="6" t="s">
        <v>4087</v>
      </c>
      <c r="C1403" s="7" t="s">
        <v>4088</v>
      </c>
      <c r="D1403" s="4" t="s">
        <v>4089</v>
      </c>
      <c r="E1403" s="7" t="s">
        <v>36</v>
      </c>
      <c r="F1403" s="7" t="s">
        <v>23</v>
      </c>
    </row>
    <row r="1404" spans="1:6" ht="15.75" customHeight="1">
      <c r="A1404" s="5">
        <v>1403</v>
      </c>
      <c r="B1404" s="6" t="s">
        <v>4090</v>
      </c>
      <c r="C1404" s="7" t="s">
        <v>4091</v>
      </c>
      <c r="D1404" s="4" t="s">
        <v>4092</v>
      </c>
      <c r="E1404" s="7" t="s">
        <v>388</v>
      </c>
      <c r="F1404" s="7" t="s">
        <v>23</v>
      </c>
    </row>
    <row r="1405" spans="1:6" ht="15.75" customHeight="1">
      <c r="A1405" s="5">
        <v>1404</v>
      </c>
      <c r="B1405" s="6" t="s">
        <v>4093</v>
      </c>
      <c r="C1405" s="7" t="s">
        <v>4052</v>
      </c>
      <c r="D1405" s="4" t="s">
        <v>4094</v>
      </c>
      <c r="E1405" s="7" t="s">
        <v>40</v>
      </c>
      <c r="F1405" s="7" t="s">
        <v>23</v>
      </c>
    </row>
    <row r="1406" spans="1:6" ht="15.75" customHeight="1">
      <c r="A1406" s="5">
        <v>1405</v>
      </c>
      <c r="B1406" s="6" t="s">
        <v>4095</v>
      </c>
      <c r="C1406" s="7" t="s">
        <v>4096</v>
      </c>
      <c r="D1406" s="4" t="s">
        <v>4097</v>
      </c>
      <c r="E1406" s="7" t="s">
        <v>120</v>
      </c>
      <c r="F1406" s="7" t="s">
        <v>23</v>
      </c>
    </row>
    <row r="1407" spans="1:6" ht="15.75" customHeight="1">
      <c r="A1407" s="5">
        <v>1406</v>
      </c>
      <c r="B1407" s="6" t="s">
        <v>4098</v>
      </c>
      <c r="C1407" s="7" t="s">
        <v>4099</v>
      </c>
      <c r="D1407" s="4" t="s">
        <v>4100</v>
      </c>
      <c r="E1407" s="7" t="s">
        <v>95</v>
      </c>
      <c r="F1407" s="7" t="s">
        <v>23</v>
      </c>
    </row>
    <row r="1408" spans="1:6" ht="15.75" customHeight="1">
      <c r="A1408" s="5">
        <v>1407</v>
      </c>
      <c r="B1408" s="6" t="s">
        <v>4101</v>
      </c>
      <c r="C1408" s="7" t="s">
        <v>4102</v>
      </c>
      <c r="D1408" s="4" t="s">
        <v>4103</v>
      </c>
      <c r="E1408" s="7" t="s">
        <v>569</v>
      </c>
      <c r="F1408" s="7" t="s">
        <v>23</v>
      </c>
    </row>
    <row r="1409" spans="1:6" ht="15.75" customHeight="1">
      <c r="A1409" s="5">
        <v>1408</v>
      </c>
      <c r="B1409" s="6" t="s">
        <v>4104</v>
      </c>
      <c r="C1409" s="7" t="s">
        <v>4105</v>
      </c>
      <c r="D1409" s="4" t="s">
        <v>4106</v>
      </c>
      <c r="E1409" s="7" t="s">
        <v>36</v>
      </c>
      <c r="F1409" s="7" t="s">
        <v>23</v>
      </c>
    </row>
    <row r="1410" spans="1:6" ht="15.75" customHeight="1">
      <c r="A1410" s="5">
        <v>1409</v>
      </c>
      <c r="B1410" s="6" t="s">
        <v>4107</v>
      </c>
      <c r="C1410" s="7" t="s">
        <v>4108</v>
      </c>
      <c r="D1410" s="4" t="s">
        <v>4109</v>
      </c>
      <c r="E1410" s="7" t="s">
        <v>36</v>
      </c>
      <c r="F1410" s="7" t="s">
        <v>23</v>
      </c>
    </row>
    <row r="1411" spans="1:6" ht="15.75" customHeight="1">
      <c r="A1411" s="5">
        <v>1410</v>
      </c>
      <c r="B1411" s="6" t="s">
        <v>4110</v>
      </c>
      <c r="C1411" s="7" t="s">
        <v>4111</v>
      </c>
      <c r="D1411" s="4" t="s">
        <v>4112</v>
      </c>
      <c r="E1411" s="7" t="s">
        <v>120</v>
      </c>
      <c r="F1411" s="7" t="s">
        <v>23</v>
      </c>
    </row>
    <row r="1412" spans="1:6" ht="15.75" customHeight="1">
      <c r="A1412" s="5">
        <v>1411</v>
      </c>
      <c r="B1412" s="6" t="s">
        <v>4113</v>
      </c>
      <c r="C1412" s="7" t="s">
        <v>4114</v>
      </c>
      <c r="D1412" s="4" t="s">
        <v>4115</v>
      </c>
      <c r="E1412" s="7" t="s">
        <v>569</v>
      </c>
      <c r="F1412" s="7" t="s">
        <v>23</v>
      </c>
    </row>
    <row r="1413" spans="1:6" ht="15.75" customHeight="1">
      <c r="A1413" s="5">
        <v>1412</v>
      </c>
      <c r="B1413" s="6" t="s">
        <v>4116</v>
      </c>
      <c r="C1413" s="7" t="s">
        <v>4117</v>
      </c>
      <c r="D1413" s="4" t="s">
        <v>4118</v>
      </c>
      <c r="E1413" s="7" t="s">
        <v>120</v>
      </c>
      <c r="F1413" s="7" t="s">
        <v>23</v>
      </c>
    </row>
    <row r="1414" spans="1:6" ht="15.75" customHeight="1">
      <c r="A1414" s="5">
        <v>1413</v>
      </c>
      <c r="B1414" s="6" t="s">
        <v>4119</v>
      </c>
      <c r="C1414" s="7" t="s">
        <v>4120</v>
      </c>
      <c r="D1414" s="4" t="s">
        <v>4121</v>
      </c>
      <c r="E1414" s="7" t="s">
        <v>120</v>
      </c>
      <c r="F1414" s="7" t="s">
        <v>23</v>
      </c>
    </row>
    <row r="1415" spans="1:6" ht="15.75" customHeight="1">
      <c r="A1415" s="5">
        <v>1414</v>
      </c>
      <c r="B1415" s="6" t="s">
        <v>4122</v>
      </c>
      <c r="C1415" s="7" t="s">
        <v>4123</v>
      </c>
      <c r="D1415" s="4" t="s">
        <v>4124</v>
      </c>
      <c r="E1415" s="7" t="s">
        <v>36</v>
      </c>
      <c r="F1415" s="7" t="s">
        <v>23</v>
      </c>
    </row>
    <row r="1416" spans="1:6" ht="15.75" customHeight="1">
      <c r="A1416" s="5">
        <v>1415</v>
      </c>
      <c r="B1416" s="6" t="s">
        <v>4125</v>
      </c>
      <c r="C1416" s="7" t="s">
        <v>4126</v>
      </c>
      <c r="D1416" s="4" t="s">
        <v>4127</v>
      </c>
      <c r="E1416" s="7" t="s">
        <v>36</v>
      </c>
      <c r="F1416" s="7" t="s">
        <v>23</v>
      </c>
    </row>
    <row r="1417" spans="1:6" ht="15.75" customHeight="1">
      <c r="A1417" s="5">
        <v>1416</v>
      </c>
      <c r="B1417" s="6" t="s">
        <v>4128</v>
      </c>
      <c r="C1417" s="7" t="s">
        <v>4129</v>
      </c>
      <c r="D1417" s="4" t="s">
        <v>4130</v>
      </c>
      <c r="E1417" s="7" t="s">
        <v>501</v>
      </c>
      <c r="F1417" s="7" t="s">
        <v>23</v>
      </c>
    </row>
    <row r="1418" spans="1:6" ht="15.75" customHeight="1">
      <c r="A1418" s="5">
        <v>1417</v>
      </c>
      <c r="B1418" s="6" t="s">
        <v>4131</v>
      </c>
      <c r="C1418" s="7" t="s">
        <v>4132</v>
      </c>
      <c r="D1418" s="4" t="s">
        <v>4133</v>
      </c>
      <c r="E1418" s="7" t="s">
        <v>50</v>
      </c>
      <c r="F1418" s="7" t="s">
        <v>23</v>
      </c>
    </row>
    <row r="1419" spans="1:6" ht="15.75" customHeight="1">
      <c r="A1419" s="5">
        <v>1418</v>
      </c>
      <c r="B1419" s="6" t="s">
        <v>4134</v>
      </c>
      <c r="C1419" s="7" t="s">
        <v>4135</v>
      </c>
      <c r="D1419" s="4" t="s">
        <v>4136</v>
      </c>
      <c r="E1419" s="7" t="s">
        <v>50</v>
      </c>
      <c r="F1419" s="7" t="s">
        <v>23</v>
      </c>
    </row>
    <row r="1420" spans="1:6" ht="15.75" customHeight="1">
      <c r="A1420" s="5">
        <v>1419</v>
      </c>
      <c r="B1420" s="6" t="s">
        <v>4137</v>
      </c>
      <c r="C1420" s="7" t="s">
        <v>4138</v>
      </c>
      <c r="D1420" s="4" t="s">
        <v>4139</v>
      </c>
      <c r="E1420" s="7" t="s">
        <v>120</v>
      </c>
      <c r="F1420" s="7" t="s">
        <v>23</v>
      </c>
    </row>
    <row r="1421" spans="1:6" ht="15.75" customHeight="1">
      <c r="A1421" s="5">
        <v>1420</v>
      </c>
      <c r="B1421" s="6" t="s">
        <v>4140</v>
      </c>
      <c r="C1421" s="7" t="s">
        <v>4141</v>
      </c>
      <c r="D1421" s="4" t="s">
        <v>4142</v>
      </c>
      <c r="E1421" s="7" t="s">
        <v>40</v>
      </c>
      <c r="F1421" s="7" t="s">
        <v>23</v>
      </c>
    </row>
    <row r="1422" spans="1:6" ht="15.75" customHeight="1">
      <c r="A1422" s="5">
        <v>1421</v>
      </c>
      <c r="B1422" s="6" t="s">
        <v>4143</v>
      </c>
      <c r="C1422" s="7" t="s">
        <v>4144</v>
      </c>
      <c r="D1422" s="4" t="s">
        <v>4145</v>
      </c>
      <c r="E1422" s="7" t="s">
        <v>36</v>
      </c>
      <c r="F1422" s="7" t="s">
        <v>23</v>
      </c>
    </row>
    <row r="1423" spans="1:6" ht="15.75" customHeight="1">
      <c r="A1423" s="5">
        <v>1422</v>
      </c>
      <c r="B1423" s="6" t="s">
        <v>4146</v>
      </c>
      <c r="C1423" s="7" t="s">
        <v>4147</v>
      </c>
      <c r="D1423" s="4" t="s">
        <v>4148</v>
      </c>
      <c r="E1423" s="7" t="s">
        <v>501</v>
      </c>
      <c r="F1423" s="7" t="s">
        <v>23</v>
      </c>
    </row>
    <row r="1424" spans="1:6" ht="15.75" customHeight="1">
      <c r="A1424" s="5">
        <v>1423</v>
      </c>
      <c r="B1424" s="6" t="s">
        <v>4149</v>
      </c>
      <c r="C1424" s="7" t="s">
        <v>4150</v>
      </c>
      <c r="D1424" s="4" t="s">
        <v>4151</v>
      </c>
      <c r="E1424" s="7" t="s">
        <v>36</v>
      </c>
      <c r="F1424" s="7" t="s">
        <v>23</v>
      </c>
    </row>
    <row r="1425" spans="1:6" ht="15.75" customHeight="1">
      <c r="A1425" s="5">
        <v>1424</v>
      </c>
      <c r="B1425" s="6" t="s">
        <v>4152</v>
      </c>
      <c r="C1425" s="7" t="s">
        <v>4153</v>
      </c>
      <c r="D1425" s="4" t="s">
        <v>4154</v>
      </c>
      <c r="E1425" s="7" t="s">
        <v>36</v>
      </c>
      <c r="F1425" s="7" t="s">
        <v>23</v>
      </c>
    </row>
    <row r="1426" spans="1:6" ht="15.75" customHeight="1">
      <c r="A1426" s="5">
        <v>1425</v>
      </c>
      <c r="B1426" s="6" t="s">
        <v>4155</v>
      </c>
      <c r="C1426" s="7" t="s">
        <v>4156</v>
      </c>
      <c r="D1426" s="4" t="s">
        <v>4157</v>
      </c>
      <c r="E1426" s="7" t="s">
        <v>120</v>
      </c>
      <c r="F1426" s="7" t="s">
        <v>23</v>
      </c>
    </row>
    <row r="1427" spans="1:6" ht="15.75" customHeight="1">
      <c r="A1427" s="5">
        <v>1426</v>
      </c>
      <c r="B1427" s="6" t="s">
        <v>4158</v>
      </c>
      <c r="C1427" s="7" t="s">
        <v>4159</v>
      </c>
      <c r="D1427" s="4" t="s">
        <v>4160</v>
      </c>
      <c r="E1427" s="7" t="s">
        <v>180</v>
      </c>
      <c r="F1427" s="7" t="s">
        <v>23</v>
      </c>
    </row>
    <row r="1428" spans="1:6" ht="15.75" customHeight="1">
      <c r="A1428" s="5">
        <v>1427</v>
      </c>
      <c r="B1428" s="6" t="s">
        <v>4161</v>
      </c>
      <c r="C1428" s="7" t="s">
        <v>4162</v>
      </c>
      <c r="D1428" s="4" t="s">
        <v>4163</v>
      </c>
      <c r="E1428" s="7" t="s">
        <v>36</v>
      </c>
      <c r="F1428" s="7" t="s">
        <v>23</v>
      </c>
    </row>
    <row r="1429" spans="1:6" ht="15.75" customHeight="1">
      <c r="A1429" s="5">
        <v>1428</v>
      </c>
      <c r="B1429" s="6" t="s">
        <v>4164</v>
      </c>
      <c r="C1429" s="7" t="s">
        <v>4165</v>
      </c>
      <c r="D1429" s="4" t="s">
        <v>4166</v>
      </c>
      <c r="E1429" s="7" t="s">
        <v>501</v>
      </c>
      <c r="F1429" s="7" t="s">
        <v>23</v>
      </c>
    </row>
    <row r="1430" spans="1:6" ht="15.75" customHeight="1">
      <c r="A1430" s="5">
        <v>1429</v>
      </c>
      <c r="B1430" s="6" t="s">
        <v>4167</v>
      </c>
      <c r="C1430" s="7" t="s">
        <v>4168</v>
      </c>
      <c r="D1430" s="4" t="s">
        <v>4169</v>
      </c>
      <c r="E1430" s="7" t="s">
        <v>127</v>
      </c>
      <c r="F1430" s="7" t="s">
        <v>23</v>
      </c>
    </row>
    <row r="1431" spans="1:6" ht="15.75" customHeight="1">
      <c r="A1431" s="5">
        <v>1430</v>
      </c>
      <c r="B1431" s="6" t="s">
        <v>4170</v>
      </c>
      <c r="C1431" s="7" t="s">
        <v>4171</v>
      </c>
      <c r="D1431" s="4" t="s">
        <v>4172</v>
      </c>
      <c r="E1431" s="7" t="s">
        <v>36</v>
      </c>
      <c r="F1431" s="7" t="s">
        <v>23</v>
      </c>
    </row>
    <row r="1432" spans="1:6" ht="15.75" customHeight="1">
      <c r="A1432" s="5">
        <v>1431</v>
      </c>
      <c r="B1432" s="6" t="s">
        <v>4173</v>
      </c>
      <c r="C1432" s="7" t="s">
        <v>4174</v>
      </c>
      <c r="D1432" s="4" t="s">
        <v>4175</v>
      </c>
      <c r="E1432" s="7" t="s">
        <v>36</v>
      </c>
      <c r="F1432" s="7" t="s">
        <v>23</v>
      </c>
    </row>
    <row r="1433" spans="1:6" ht="15.75" customHeight="1">
      <c r="A1433" s="5">
        <v>1432</v>
      </c>
      <c r="B1433" s="6" t="s">
        <v>4176</v>
      </c>
      <c r="C1433" s="7" t="s">
        <v>4177</v>
      </c>
      <c r="D1433" s="4" t="s">
        <v>4178</v>
      </c>
      <c r="E1433" s="7" t="s">
        <v>388</v>
      </c>
      <c r="F1433" s="7" t="s">
        <v>23</v>
      </c>
    </row>
    <row r="1434" spans="1:6" ht="15.75" customHeight="1">
      <c r="A1434" s="5">
        <v>1433</v>
      </c>
      <c r="B1434" s="6" t="s">
        <v>4179</v>
      </c>
      <c r="C1434" s="7" t="s">
        <v>4180</v>
      </c>
      <c r="D1434" s="4" t="s">
        <v>4181</v>
      </c>
      <c r="E1434" s="7" t="s">
        <v>36</v>
      </c>
      <c r="F1434" s="7" t="s">
        <v>23</v>
      </c>
    </row>
    <row r="1435" spans="1:6" ht="15.75" customHeight="1">
      <c r="A1435" s="5">
        <v>1434</v>
      </c>
      <c r="B1435" s="6" t="s">
        <v>4182</v>
      </c>
      <c r="C1435" s="7" t="s">
        <v>4183</v>
      </c>
      <c r="D1435" s="4" t="s">
        <v>4184</v>
      </c>
      <c r="E1435" s="7" t="s">
        <v>40</v>
      </c>
      <c r="F1435" s="7" t="s">
        <v>23</v>
      </c>
    </row>
    <row r="1436" spans="1:6" ht="15.75" customHeight="1">
      <c r="A1436" s="5">
        <v>1435</v>
      </c>
      <c r="B1436" s="6" t="s">
        <v>4185</v>
      </c>
      <c r="C1436" s="7" t="s">
        <v>4186</v>
      </c>
      <c r="D1436" s="4" t="s">
        <v>4187</v>
      </c>
      <c r="E1436" s="7" t="s">
        <v>127</v>
      </c>
      <c r="F1436" s="7" t="s">
        <v>23</v>
      </c>
    </row>
    <row r="1437" spans="1:6" ht="15.75" customHeight="1">
      <c r="A1437" s="5">
        <v>1436</v>
      </c>
      <c r="B1437" s="6" t="s">
        <v>4188</v>
      </c>
      <c r="C1437" s="7" t="s">
        <v>4189</v>
      </c>
      <c r="D1437" s="4" t="s">
        <v>4190</v>
      </c>
      <c r="E1437" s="7" t="s">
        <v>36</v>
      </c>
      <c r="F1437" s="7" t="s">
        <v>23</v>
      </c>
    </row>
    <row r="1438" spans="1:6" ht="15.75" customHeight="1">
      <c r="A1438" s="5">
        <v>1437</v>
      </c>
      <c r="B1438" s="6" t="s">
        <v>4191</v>
      </c>
      <c r="C1438" s="7" t="s">
        <v>4192</v>
      </c>
      <c r="D1438" s="4" t="s">
        <v>4193</v>
      </c>
      <c r="E1438" s="7" t="s">
        <v>569</v>
      </c>
      <c r="F1438" s="7" t="s">
        <v>23</v>
      </c>
    </row>
    <row r="1439" spans="1:6" ht="15.75" customHeight="1">
      <c r="A1439" s="5">
        <v>1438</v>
      </c>
      <c r="B1439" s="6" t="s">
        <v>4194</v>
      </c>
      <c r="C1439" s="7" t="s">
        <v>4195</v>
      </c>
      <c r="D1439" s="4" t="s">
        <v>4196</v>
      </c>
      <c r="E1439" s="7" t="s">
        <v>388</v>
      </c>
      <c r="F1439" s="7" t="s">
        <v>23</v>
      </c>
    </row>
    <row r="1440" spans="1:6" ht="15.75" customHeight="1">
      <c r="A1440" s="5">
        <v>1439</v>
      </c>
      <c r="B1440" s="6" t="s">
        <v>4197</v>
      </c>
      <c r="C1440" s="7" t="s">
        <v>4198</v>
      </c>
      <c r="D1440" s="4" t="s">
        <v>4199</v>
      </c>
      <c r="E1440" s="7" t="s">
        <v>120</v>
      </c>
      <c r="F1440" s="7" t="s">
        <v>23</v>
      </c>
    </row>
    <row r="1441" spans="1:6" ht="15.75" customHeight="1">
      <c r="A1441" s="5">
        <v>1440</v>
      </c>
      <c r="B1441" s="6" t="s">
        <v>4200</v>
      </c>
      <c r="C1441" s="7" t="s">
        <v>4201</v>
      </c>
      <c r="D1441" s="4" t="s">
        <v>4202</v>
      </c>
      <c r="E1441" s="7" t="s">
        <v>180</v>
      </c>
      <c r="F1441" s="7" t="s">
        <v>23</v>
      </c>
    </row>
    <row r="1442" spans="1:6" ht="15.75" customHeight="1">
      <c r="A1442" s="5">
        <v>1441</v>
      </c>
      <c r="B1442" s="6" t="s">
        <v>4203</v>
      </c>
      <c r="C1442" s="7" t="s">
        <v>4204</v>
      </c>
      <c r="D1442" s="4" t="s">
        <v>4205</v>
      </c>
      <c r="E1442" s="7" t="s">
        <v>50</v>
      </c>
      <c r="F1442" s="7" t="s">
        <v>23</v>
      </c>
    </row>
    <row r="1443" spans="1:6" ht="15.75" customHeight="1">
      <c r="A1443" s="5">
        <v>1442</v>
      </c>
      <c r="B1443" s="6" t="s">
        <v>4206</v>
      </c>
      <c r="C1443" s="7" t="s">
        <v>4207</v>
      </c>
      <c r="D1443" s="4" t="s">
        <v>4208</v>
      </c>
      <c r="E1443" s="7" t="s">
        <v>180</v>
      </c>
      <c r="F1443" s="7" t="s">
        <v>23</v>
      </c>
    </row>
    <row r="1444" spans="1:6" ht="15.75" customHeight="1">
      <c r="A1444" s="5">
        <v>1443</v>
      </c>
      <c r="B1444" s="6" t="s">
        <v>2589</v>
      </c>
      <c r="C1444" s="7" t="s">
        <v>4209</v>
      </c>
      <c r="D1444" s="4" t="s">
        <v>2591</v>
      </c>
      <c r="E1444" s="7" t="s">
        <v>569</v>
      </c>
      <c r="F1444" s="7" t="s">
        <v>23</v>
      </c>
    </row>
    <row r="1445" spans="1:6" ht="15.75" customHeight="1">
      <c r="A1445" s="5">
        <v>1444</v>
      </c>
      <c r="B1445" s="6" t="s">
        <v>4210</v>
      </c>
      <c r="C1445" s="7" t="s">
        <v>4211</v>
      </c>
      <c r="D1445" s="4" t="s">
        <v>4212</v>
      </c>
      <c r="E1445" s="7" t="s">
        <v>569</v>
      </c>
      <c r="F1445" s="7" t="s">
        <v>23</v>
      </c>
    </row>
    <row r="1446" spans="1:6" ht="15.75" customHeight="1">
      <c r="A1446" s="5">
        <v>1445</v>
      </c>
      <c r="B1446" s="6" t="s">
        <v>4213</v>
      </c>
      <c r="C1446" s="7" t="s">
        <v>4214</v>
      </c>
      <c r="D1446" s="4" t="s">
        <v>4215</v>
      </c>
      <c r="E1446" s="7" t="s">
        <v>120</v>
      </c>
      <c r="F1446" s="7" t="s">
        <v>23</v>
      </c>
    </row>
    <row r="1447" spans="1:6" ht="15.75" customHeight="1">
      <c r="A1447" s="5">
        <v>1446</v>
      </c>
      <c r="B1447" s="6" t="s">
        <v>4216</v>
      </c>
      <c r="C1447" s="7" t="s">
        <v>4217</v>
      </c>
      <c r="D1447" s="4" t="s">
        <v>4218</v>
      </c>
      <c r="E1447" s="7" t="s">
        <v>180</v>
      </c>
      <c r="F1447" s="7" t="s">
        <v>23</v>
      </c>
    </row>
    <row r="1448" spans="1:6" ht="15.75" customHeight="1">
      <c r="A1448" s="5">
        <v>1447</v>
      </c>
      <c r="B1448" s="6" t="s">
        <v>4219</v>
      </c>
      <c r="C1448" s="7" t="s">
        <v>4220</v>
      </c>
      <c r="D1448" s="4" t="s">
        <v>4221</v>
      </c>
      <c r="E1448" s="7" t="s">
        <v>569</v>
      </c>
      <c r="F1448" s="7" t="s">
        <v>23</v>
      </c>
    </row>
    <row r="1449" spans="1:6" ht="15.75" customHeight="1">
      <c r="A1449" s="5">
        <v>1448</v>
      </c>
      <c r="B1449" s="6" t="s">
        <v>4222</v>
      </c>
      <c r="C1449" s="7" t="s">
        <v>4223</v>
      </c>
      <c r="D1449" s="4" t="s">
        <v>4224</v>
      </c>
      <c r="E1449" s="7" t="s">
        <v>95</v>
      </c>
      <c r="F1449" s="7" t="s">
        <v>23</v>
      </c>
    </row>
    <row r="1450" spans="1:6" ht="15.75" customHeight="1">
      <c r="A1450" s="5">
        <v>1449</v>
      </c>
      <c r="B1450" s="6" t="s">
        <v>4225</v>
      </c>
      <c r="C1450" s="7" t="s">
        <v>4226</v>
      </c>
      <c r="D1450" s="4" t="s">
        <v>4227</v>
      </c>
      <c r="E1450" s="7" t="s">
        <v>569</v>
      </c>
      <c r="F1450" s="7" t="s">
        <v>23</v>
      </c>
    </row>
    <row r="1451" spans="1:6" ht="15.75" customHeight="1">
      <c r="A1451" s="5">
        <v>1450</v>
      </c>
      <c r="B1451" s="6" t="s">
        <v>4228</v>
      </c>
      <c r="C1451" s="7" t="s">
        <v>4229</v>
      </c>
      <c r="D1451" s="4" t="s">
        <v>4230</v>
      </c>
      <c r="E1451" s="7" t="s">
        <v>50</v>
      </c>
      <c r="F1451" s="7" t="s">
        <v>23</v>
      </c>
    </row>
    <row r="1452" spans="1:6" ht="15.75" customHeight="1">
      <c r="A1452" s="5">
        <v>1451</v>
      </c>
      <c r="B1452" s="6" t="s">
        <v>4231</v>
      </c>
      <c r="C1452" s="7" t="s">
        <v>4232</v>
      </c>
      <c r="D1452" s="4" t="s">
        <v>4233</v>
      </c>
      <c r="E1452" s="7" t="s">
        <v>1769</v>
      </c>
      <c r="F1452" s="7" t="s">
        <v>23</v>
      </c>
    </row>
    <row r="1453" spans="1:6" ht="15.75" customHeight="1">
      <c r="A1453" s="5">
        <v>1452</v>
      </c>
      <c r="B1453" s="6" t="s">
        <v>4234</v>
      </c>
      <c r="C1453" s="7" t="s">
        <v>4235</v>
      </c>
      <c r="D1453" s="4" t="s">
        <v>4236</v>
      </c>
      <c r="E1453" s="7" t="s">
        <v>120</v>
      </c>
      <c r="F1453" s="7" t="s">
        <v>23</v>
      </c>
    </row>
    <row r="1454" spans="1:6" ht="15.75" customHeight="1">
      <c r="A1454" s="5">
        <v>1453</v>
      </c>
      <c r="B1454" s="6" t="s">
        <v>4237</v>
      </c>
      <c r="C1454" s="7" t="s">
        <v>4238</v>
      </c>
      <c r="D1454" s="4" t="s">
        <v>4239</v>
      </c>
      <c r="E1454" s="7" t="s">
        <v>36</v>
      </c>
      <c r="F1454" s="7" t="s">
        <v>23</v>
      </c>
    </row>
    <row r="1455" spans="1:6" ht="15.75" customHeight="1">
      <c r="A1455" s="5">
        <v>1454</v>
      </c>
      <c r="B1455" s="6" t="s">
        <v>4240</v>
      </c>
      <c r="C1455" s="7" t="s">
        <v>4241</v>
      </c>
      <c r="D1455" s="4" t="s">
        <v>4242</v>
      </c>
      <c r="E1455" s="7" t="s">
        <v>22</v>
      </c>
      <c r="F1455" s="7" t="s">
        <v>23</v>
      </c>
    </row>
    <row r="1456" spans="1:6" ht="15.75" customHeight="1">
      <c r="A1456" s="5">
        <v>1455</v>
      </c>
      <c r="B1456" s="6" t="s">
        <v>4243</v>
      </c>
      <c r="C1456" s="7" t="s">
        <v>4244</v>
      </c>
      <c r="D1456" s="4" t="s">
        <v>4245</v>
      </c>
      <c r="E1456" s="7" t="s">
        <v>180</v>
      </c>
      <c r="F1456" s="7" t="s">
        <v>23</v>
      </c>
    </row>
    <row r="1457" spans="1:6" ht="15.75" customHeight="1">
      <c r="A1457" s="5">
        <v>1456</v>
      </c>
      <c r="B1457" s="6" t="s">
        <v>4246</v>
      </c>
      <c r="C1457" s="7" t="s">
        <v>4247</v>
      </c>
      <c r="D1457" s="4" t="s">
        <v>4248</v>
      </c>
      <c r="E1457" s="7" t="s">
        <v>36</v>
      </c>
      <c r="F1457" s="7" t="s">
        <v>23</v>
      </c>
    </row>
    <row r="1458" spans="1:6" ht="15.75" customHeight="1">
      <c r="A1458" s="5">
        <v>1457</v>
      </c>
      <c r="B1458" s="6" t="s">
        <v>4249</v>
      </c>
      <c r="C1458" s="7" t="s">
        <v>4250</v>
      </c>
      <c r="D1458" s="4" t="s">
        <v>4251</v>
      </c>
      <c r="E1458" s="7" t="s">
        <v>569</v>
      </c>
      <c r="F1458" s="7" t="s">
        <v>23</v>
      </c>
    </row>
    <row r="1459" spans="1:6" ht="15.75" customHeight="1">
      <c r="A1459" s="5">
        <v>1458</v>
      </c>
      <c r="B1459" s="6" t="s">
        <v>4252</v>
      </c>
      <c r="C1459" s="7" t="s">
        <v>4253</v>
      </c>
      <c r="D1459" s="4" t="s">
        <v>4254</v>
      </c>
      <c r="E1459" s="7" t="s">
        <v>50</v>
      </c>
      <c r="F1459" s="7" t="s">
        <v>23</v>
      </c>
    </row>
    <row r="1460" spans="1:6" ht="15.75" customHeight="1">
      <c r="A1460" s="5">
        <v>1459</v>
      </c>
      <c r="B1460" s="6" t="s">
        <v>4255</v>
      </c>
      <c r="C1460" s="7" t="s">
        <v>4256</v>
      </c>
      <c r="D1460" s="4" t="s">
        <v>4257</v>
      </c>
      <c r="E1460" s="7" t="s">
        <v>50</v>
      </c>
      <c r="F1460" s="7" t="s">
        <v>23</v>
      </c>
    </row>
    <row r="1461" spans="1:6" ht="15.75" customHeight="1">
      <c r="A1461" s="5">
        <v>1460</v>
      </c>
      <c r="B1461" s="6" t="s">
        <v>4258</v>
      </c>
      <c r="C1461" s="7" t="s">
        <v>4259</v>
      </c>
      <c r="D1461" s="4" t="s">
        <v>4260</v>
      </c>
      <c r="E1461" s="7" t="s">
        <v>388</v>
      </c>
      <c r="F1461" s="7" t="s">
        <v>23</v>
      </c>
    </row>
    <row r="1462" spans="1:6" ht="15.75" customHeight="1">
      <c r="A1462" s="5">
        <v>1461</v>
      </c>
      <c r="B1462" s="6" t="s">
        <v>4261</v>
      </c>
      <c r="C1462" s="7" t="s">
        <v>4262</v>
      </c>
      <c r="D1462" s="4" t="s">
        <v>4263</v>
      </c>
      <c r="E1462" s="7" t="s">
        <v>501</v>
      </c>
      <c r="F1462" s="7" t="s">
        <v>23</v>
      </c>
    </row>
    <row r="1463" spans="1:6" ht="15.75" customHeight="1">
      <c r="A1463" s="5">
        <v>1462</v>
      </c>
      <c r="B1463" s="6" t="s">
        <v>4264</v>
      </c>
      <c r="C1463" s="7" t="s">
        <v>4265</v>
      </c>
      <c r="D1463" s="4" t="s">
        <v>4266</v>
      </c>
      <c r="E1463" s="7" t="s">
        <v>40</v>
      </c>
      <c r="F1463" s="7" t="s">
        <v>23</v>
      </c>
    </row>
    <row r="1464" spans="1:6" ht="15.75" customHeight="1">
      <c r="A1464" s="5">
        <v>1463</v>
      </c>
      <c r="B1464" s="6" t="s">
        <v>4267</v>
      </c>
      <c r="C1464" s="7" t="s">
        <v>4268</v>
      </c>
      <c r="D1464" s="4" t="s">
        <v>4269</v>
      </c>
      <c r="E1464" s="7" t="s">
        <v>36</v>
      </c>
      <c r="F1464" s="7" t="s">
        <v>23</v>
      </c>
    </row>
    <row r="1465" spans="1:6" ht="15.75" customHeight="1">
      <c r="A1465" s="5">
        <v>1464</v>
      </c>
      <c r="B1465" s="6" t="s">
        <v>4270</v>
      </c>
      <c r="C1465" s="7" t="s">
        <v>4271</v>
      </c>
      <c r="D1465" s="4" t="s">
        <v>4272</v>
      </c>
      <c r="E1465" s="7" t="s">
        <v>36</v>
      </c>
      <c r="F1465" s="7" t="s">
        <v>23</v>
      </c>
    </row>
    <row r="1466" spans="1:6" ht="15.75" customHeight="1">
      <c r="A1466" s="5">
        <v>1465</v>
      </c>
      <c r="B1466" s="6" t="s">
        <v>4273</v>
      </c>
      <c r="C1466" s="7" t="s">
        <v>4274</v>
      </c>
      <c r="D1466" s="4" t="s">
        <v>4275</v>
      </c>
      <c r="E1466" s="7" t="s">
        <v>50</v>
      </c>
      <c r="F1466" s="7" t="s">
        <v>23</v>
      </c>
    </row>
    <row r="1467" spans="1:6" ht="15.75" customHeight="1">
      <c r="A1467" s="5">
        <v>1466</v>
      </c>
      <c r="B1467" s="6" t="s">
        <v>4276</v>
      </c>
      <c r="C1467" s="7" t="s">
        <v>4277</v>
      </c>
      <c r="D1467" s="4" t="s">
        <v>4278</v>
      </c>
      <c r="E1467" s="7" t="s">
        <v>501</v>
      </c>
      <c r="F1467" s="7" t="s">
        <v>23</v>
      </c>
    </row>
    <row r="1468" spans="1:6" ht="15.75" customHeight="1">
      <c r="A1468" s="5">
        <v>1467</v>
      </c>
      <c r="B1468" s="6" t="s">
        <v>4279</v>
      </c>
      <c r="C1468" s="7" t="s">
        <v>4280</v>
      </c>
      <c r="D1468" s="4" t="s">
        <v>4281</v>
      </c>
      <c r="E1468" s="7" t="s">
        <v>127</v>
      </c>
      <c r="F1468" s="7" t="s">
        <v>23</v>
      </c>
    </row>
    <row r="1469" spans="1:6" ht="15.75" customHeight="1">
      <c r="A1469" s="5">
        <v>1468</v>
      </c>
      <c r="B1469" s="6" t="s">
        <v>4282</v>
      </c>
      <c r="C1469" s="7" t="s">
        <v>4283</v>
      </c>
      <c r="D1469" s="4" t="s">
        <v>4284</v>
      </c>
      <c r="E1469" s="7" t="s">
        <v>120</v>
      </c>
      <c r="F1469" s="7" t="s">
        <v>23</v>
      </c>
    </row>
    <row r="1470" spans="1:6" ht="15.75" customHeight="1">
      <c r="A1470" s="5">
        <v>1469</v>
      </c>
      <c r="B1470" s="6" t="s">
        <v>4285</v>
      </c>
      <c r="C1470" s="7" t="s">
        <v>4286</v>
      </c>
      <c r="D1470" s="4" t="s">
        <v>4287</v>
      </c>
      <c r="E1470" s="7" t="s">
        <v>127</v>
      </c>
      <c r="F1470" s="7" t="s">
        <v>23</v>
      </c>
    </row>
    <row r="1471" spans="1:6" ht="15.75" customHeight="1">
      <c r="A1471" s="5">
        <v>1470</v>
      </c>
      <c r="B1471" s="6" t="s">
        <v>4288</v>
      </c>
      <c r="C1471" s="7" t="s">
        <v>4289</v>
      </c>
      <c r="D1471" s="4" t="s">
        <v>4290</v>
      </c>
      <c r="E1471" s="7" t="s">
        <v>120</v>
      </c>
      <c r="F1471" s="7" t="s">
        <v>23</v>
      </c>
    </row>
    <row r="1472" spans="1:6" ht="15.75" customHeight="1">
      <c r="A1472" s="5">
        <v>1471</v>
      </c>
      <c r="B1472" s="6" t="s">
        <v>4291</v>
      </c>
      <c r="C1472" s="7" t="s">
        <v>4292</v>
      </c>
      <c r="D1472" s="4" t="s">
        <v>4293</v>
      </c>
      <c r="E1472" s="7" t="s">
        <v>388</v>
      </c>
      <c r="F1472" s="7" t="s">
        <v>23</v>
      </c>
    </row>
    <row r="1473" spans="1:6" ht="15.75" customHeight="1">
      <c r="A1473" s="5">
        <v>1472</v>
      </c>
      <c r="B1473" s="6" t="s">
        <v>4294</v>
      </c>
      <c r="C1473" s="7" t="s">
        <v>4295</v>
      </c>
      <c r="D1473" s="4" t="s">
        <v>4296</v>
      </c>
      <c r="E1473" s="7" t="s">
        <v>569</v>
      </c>
      <c r="F1473" s="7" t="s">
        <v>23</v>
      </c>
    </row>
    <row r="1474" spans="1:6" ht="15.75" customHeight="1">
      <c r="A1474" s="5">
        <v>1473</v>
      </c>
      <c r="B1474" s="6" t="s">
        <v>4297</v>
      </c>
      <c r="C1474" s="7" t="s">
        <v>4298</v>
      </c>
      <c r="D1474" s="4" t="s">
        <v>4299</v>
      </c>
      <c r="E1474" s="7" t="s">
        <v>384</v>
      </c>
      <c r="F1474" s="7" t="s">
        <v>23</v>
      </c>
    </row>
    <row r="1475" spans="1:6" ht="15.75" customHeight="1">
      <c r="A1475" s="5">
        <v>1474</v>
      </c>
      <c r="B1475" s="6" t="s">
        <v>4300</v>
      </c>
      <c r="C1475" s="7" t="s">
        <v>4301</v>
      </c>
      <c r="D1475" s="4" t="s">
        <v>4302</v>
      </c>
      <c r="E1475" s="7" t="s">
        <v>388</v>
      </c>
      <c r="F1475" s="7" t="s">
        <v>23</v>
      </c>
    </row>
    <row r="1476" spans="1:6" ht="15.75" customHeight="1">
      <c r="A1476" s="5">
        <v>1475</v>
      </c>
      <c r="B1476" s="6" t="s">
        <v>4303</v>
      </c>
      <c r="C1476" s="7" t="s">
        <v>4304</v>
      </c>
      <c r="D1476" s="4" t="s">
        <v>4305</v>
      </c>
      <c r="E1476" s="7" t="s">
        <v>1769</v>
      </c>
      <c r="F1476" s="7" t="s">
        <v>23</v>
      </c>
    </row>
    <row r="1477" spans="1:6" ht="15.75" customHeight="1">
      <c r="A1477" s="5">
        <v>1476</v>
      </c>
      <c r="B1477" s="6" t="s">
        <v>4306</v>
      </c>
      <c r="C1477" s="7" t="s">
        <v>4307</v>
      </c>
      <c r="D1477" s="4" t="s">
        <v>4308</v>
      </c>
      <c r="E1477" s="7" t="s">
        <v>36</v>
      </c>
      <c r="F1477" s="7" t="s">
        <v>23</v>
      </c>
    </row>
    <row r="1478" spans="1:6" ht="15.75" customHeight="1">
      <c r="A1478" s="5">
        <v>1477</v>
      </c>
      <c r="B1478" s="6" t="s">
        <v>4309</v>
      </c>
      <c r="C1478" s="7" t="s">
        <v>4310</v>
      </c>
      <c r="D1478" s="4" t="s">
        <v>4311</v>
      </c>
      <c r="E1478" s="7" t="s">
        <v>36</v>
      </c>
      <c r="F1478" s="7" t="s">
        <v>23</v>
      </c>
    </row>
    <row r="1479" spans="1:6" ht="15.75" customHeight="1">
      <c r="A1479" s="5">
        <v>1478</v>
      </c>
      <c r="B1479" s="6" t="s">
        <v>4312</v>
      </c>
      <c r="C1479" s="7" t="s">
        <v>4313</v>
      </c>
      <c r="D1479" s="4" t="s">
        <v>4314</v>
      </c>
      <c r="E1479" s="7" t="s">
        <v>36</v>
      </c>
      <c r="F1479" s="7" t="s">
        <v>23</v>
      </c>
    </row>
    <row r="1480" spans="1:6" ht="15.75" customHeight="1">
      <c r="A1480" s="5">
        <v>1479</v>
      </c>
      <c r="B1480" s="6" t="s">
        <v>4315</v>
      </c>
      <c r="C1480" s="7" t="s">
        <v>4316</v>
      </c>
      <c r="D1480" s="4" t="s">
        <v>4317</v>
      </c>
      <c r="E1480" s="7" t="s">
        <v>120</v>
      </c>
      <c r="F1480" s="7" t="s">
        <v>23</v>
      </c>
    </row>
    <row r="1481" spans="1:6" ht="15.75" customHeight="1">
      <c r="A1481" s="5">
        <v>1480</v>
      </c>
      <c r="B1481" s="6" t="s">
        <v>4318</v>
      </c>
      <c r="C1481" s="7" t="s">
        <v>4319</v>
      </c>
      <c r="D1481" s="4" t="s">
        <v>4320</v>
      </c>
      <c r="E1481" s="7" t="s">
        <v>569</v>
      </c>
      <c r="F1481" s="7" t="s">
        <v>23</v>
      </c>
    </row>
    <row r="1482" spans="1:6" ht="15.75" customHeight="1">
      <c r="A1482" s="5">
        <v>1481</v>
      </c>
      <c r="B1482" s="6" t="s">
        <v>4321</v>
      </c>
      <c r="C1482" s="7" t="s">
        <v>4322</v>
      </c>
      <c r="D1482" s="4" t="s">
        <v>4323</v>
      </c>
      <c r="E1482" s="7" t="s">
        <v>569</v>
      </c>
      <c r="F1482" s="7" t="s">
        <v>23</v>
      </c>
    </row>
    <row r="1483" spans="1:6" ht="15.75" customHeight="1">
      <c r="A1483" s="5">
        <v>1482</v>
      </c>
      <c r="B1483" s="6" t="s">
        <v>4324</v>
      </c>
      <c r="C1483" s="7" t="s">
        <v>4325</v>
      </c>
      <c r="D1483" s="4" t="s">
        <v>4326</v>
      </c>
      <c r="E1483" s="7" t="s">
        <v>569</v>
      </c>
      <c r="F1483" s="7" t="s">
        <v>23</v>
      </c>
    </row>
    <row r="1484" spans="1:6" ht="15.75" customHeight="1">
      <c r="A1484" s="5">
        <v>1483</v>
      </c>
      <c r="B1484" s="6" t="s">
        <v>4327</v>
      </c>
      <c r="C1484" s="7" t="s">
        <v>4328</v>
      </c>
      <c r="D1484" s="4" t="s">
        <v>4329</v>
      </c>
      <c r="E1484" s="7" t="s">
        <v>384</v>
      </c>
      <c r="F1484" s="7" t="s">
        <v>23</v>
      </c>
    </row>
    <row r="1485" spans="1:6" ht="15.75" customHeight="1">
      <c r="A1485" s="5">
        <v>1484</v>
      </c>
      <c r="B1485" s="6" t="s">
        <v>4330</v>
      </c>
      <c r="C1485" s="7" t="s">
        <v>4331</v>
      </c>
      <c r="D1485" s="4" t="s">
        <v>4332</v>
      </c>
      <c r="E1485" s="7" t="s">
        <v>120</v>
      </c>
      <c r="F1485" s="7" t="s">
        <v>23</v>
      </c>
    </row>
    <row r="1486" spans="1:6" ht="15.75" customHeight="1">
      <c r="A1486" s="5">
        <v>1485</v>
      </c>
      <c r="B1486" s="6" t="s">
        <v>4333</v>
      </c>
      <c r="C1486" s="7" t="s">
        <v>4334</v>
      </c>
      <c r="D1486" s="4" t="s">
        <v>4335</v>
      </c>
      <c r="E1486" s="7" t="s">
        <v>40</v>
      </c>
      <c r="F1486" s="7" t="s">
        <v>23</v>
      </c>
    </row>
    <row r="1487" spans="1:6" ht="15.75" customHeight="1">
      <c r="A1487" s="5">
        <v>1486</v>
      </c>
      <c r="B1487" s="6" t="s">
        <v>4336</v>
      </c>
      <c r="C1487" s="7" t="s">
        <v>4337</v>
      </c>
      <c r="D1487" s="4" t="s">
        <v>4338</v>
      </c>
      <c r="E1487" s="7" t="s">
        <v>180</v>
      </c>
      <c r="F1487" s="7" t="s">
        <v>23</v>
      </c>
    </row>
    <row r="1488" spans="1:6" ht="15.75" customHeight="1">
      <c r="A1488" s="5">
        <v>1487</v>
      </c>
      <c r="B1488" s="6" t="s">
        <v>4339</v>
      </c>
      <c r="C1488" s="7" t="s">
        <v>4340</v>
      </c>
      <c r="D1488" s="4" t="s">
        <v>4341</v>
      </c>
      <c r="E1488" s="7" t="s">
        <v>40</v>
      </c>
      <c r="F1488" s="7" t="s">
        <v>23</v>
      </c>
    </row>
    <row r="1489" spans="1:6" ht="15.75" customHeight="1">
      <c r="A1489" s="5">
        <v>1488</v>
      </c>
      <c r="B1489" s="6" t="s">
        <v>4342</v>
      </c>
      <c r="C1489" s="7" t="s">
        <v>4343</v>
      </c>
      <c r="D1489" s="4" t="s">
        <v>4344</v>
      </c>
      <c r="E1489" s="7" t="s">
        <v>36</v>
      </c>
      <c r="F1489" s="7" t="s">
        <v>23</v>
      </c>
    </row>
    <row r="1490" spans="1:6" ht="15.75" customHeight="1">
      <c r="A1490" s="5">
        <v>1489</v>
      </c>
      <c r="B1490" s="6" t="s">
        <v>4345</v>
      </c>
      <c r="C1490" s="7" t="s">
        <v>4346</v>
      </c>
      <c r="D1490" s="4" t="s">
        <v>4347</v>
      </c>
      <c r="E1490" s="7" t="s">
        <v>180</v>
      </c>
      <c r="F1490" s="7" t="s">
        <v>23</v>
      </c>
    </row>
    <row r="1491" spans="1:6" ht="15.75" customHeight="1">
      <c r="A1491" s="5">
        <v>1490</v>
      </c>
      <c r="B1491" s="6" t="s">
        <v>4348</v>
      </c>
      <c r="C1491" s="7" t="s">
        <v>4349</v>
      </c>
      <c r="D1491" s="4" t="s">
        <v>4350</v>
      </c>
      <c r="E1491" s="7" t="s">
        <v>50</v>
      </c>
      <c r="F1491" s="7" t="s">
        <v>23</v>
      </c>
    </row>
    <row r="1492" spans="1:6" ht="15.75" customHeight="1">
      <c r="A1492" s="5">
        <v>1491</v>
      </c>
      <c r="B1492" s="6" t="s">
        <v>4351</v>
      </c>
      <c r="C1492" s="7" t="s">
        <v>4352</v>
      </c>
      <c r="D1492" s="4" t="s">
        <v>4353</v>
      </c>
      <c r="E1492" s="7" t="s">
        <v>36</v>
      </c>
      <c r="F1492" s="7" t="s">
        <v>23</v>
      </c>
    </row>
    <row r="1493" spans="1:6" ht="15.75" customHeight="1">
      <c r="A1493" s="5">
        <v>1492</v>
      </c>
      <c r="B1493" s="6" t="s">
        <v>4354</v>
      </c>
      <c r="C1493" s="7" t="s">
        <v>4355</v>
      </c>
      <c r="D1493" s="4" t="s">
        <v>4356</v>
      </c>
      <c r="E1493" s="7" t="s">
        <v>388</v>
      </c>
      <c r="F1493" s="7" t="s">
        <v>23</v>
      </c>
    </row>
    <row r="1494" spans="1:6" ht="15.75" customHeight="1">
      <c r="A1494" s="5">
        <v>1493</v>
      </c>
      <c r="B1494" s="6" t="s">
        <v>4357</v>
      </c>
      <c r="C1494" s="7" t="s">
        <v>4358</v>
      </c>
      <c r="D1494" s="4" t="s">
        <v>4359</v>
      </c>
      <c r="E1494" s="7" t="s">
        <v>50</v>
      </c>
      <c r="F1494" s="7" t="s">
        <v>23</v>
      </c>
    </row>
    <row r="1495" spans="1:6" ht="15.75" customHeight="1">
      <c r="A1495" s="5">
        <v>1494</v>
      </c>
      <c r="B1495" s="6" t="s">
        <v>4360</v>
      </c>
      <c r="C1495" s="7" t="s">
        <v>4361</v>
      </c>
      <c r="D1495" s="4" t="s">
        <v>4362</v>
      </c>
      <c r="E1495" s="7" t="s">
        <v>50</v>
      </c>
      <c r="F1495" s="7" t="s">
        <v>23</v>
      </c>
    </row>
    <row r="1496" spans="1:6" ht="15.75" customHeight="1">
      <c r="A1496" s="5">
        <v>1495</v>
      </c>
      <c r="B1496" s="6" t="s">
        <v>4363</v>
      </c>
      <c r="C1496" s="7" t="s">
        <v>4364</v>
      </c>
      <c r="D1496" s="4" t="s">
        <v>4365</v>
      </c>
      <c r="E1496" s="7" t="s">
        <v>50</v>
      </c>
      <c r="F1496" s="7" t="s">
        <v>23</v>
      </c>
    </row>
    <row r="1497" spans="1:6" ht="15.75" customHeight="1">
      <c r="A1497" s="5">
        <v>1496</v>
      </c>
      <c r="B1497" s="6" t="s">
        <v>4366</v>
      </c>
      <c r="C1497" s="7" t="s">
        <v>4367</v>
      </c>
      <c r="D1497" s="4" t="s">
        <v>4368</v>
      </c>
      <c r="E1497" s="7" t="s">
        <v>180</v>
      </c>
      <c r="F1497" s="7" t="s">
        <v>23</v>
      </c>
    </row>
    <row r="1498" spans="1:6" ht="15.75" customHeight="1">
      <c r="A1498" s="5">
        <v>1497</v>
      </c>
      <c r="B1498" s="6" t="s">
        <v>4369</v>
      </c>
      <c r="C1498" s="7" t="s">
        <v>4370</v>
      </c>
      <c r="D1498" s="4" t="s">
        <v>4371</v>
      </c>
      <c r="E1498" s="7" t="s">
        <v>180</v>
      </c>
      <c r="F1498" s="7" t="s">
        <v>23</v>
      </c>
    </row>
    <row r="1499" spans="1:6" ht="15.75" customHeight="1">
      <c r="A1499" s="5">
        <v>1498</v>
      </c>
      <c r="B1499" s="6" t="s">
        <v>4372</v>
      </c>
      <c r="C1499" s="7" t="s">
        <v>4373</v>
      </c>
      <c r="D1499" s="4" t="s">
        <v>4374</v>
      </c>
      <c r="E1499" s="7" t="s">
        <v>388</v>
      </c>
      <c r="F1499" s="7" t="s">
        <v>23</v>
      </c>
    </row>
    <row r="1500" spans="1:6" ht="15.75" customHeight="1">
      <c r="A1500" s="5">
        <v>1499</v>
      </c>
      <c r="B1500" s="6" t="s">
        <v>4375</v>
      </c>
      <c r="C1500" s="7" t="s">
        <v>4376</v>
      </c>
      <c r="D1500" s="4" t="s">
        <v>4377</v>
      </c>
      <c r="E1500" s="7" t="s">
        <v>180</v>
      </c>
      <c r="F1500" s="7" t="s">
        <v>23</v>
      </c>
    </row>
    <row r="1501" spans="1:6" ht="15.75" customHeight="1">
      <c r="A1501" s="5">
        <v>1500</v>
      </c>
      <c r="B1501" s="6" t="s">
        <v>4378</v>
      </c>
      <c r="C1501" s="7" t="s">
        <v>4379</v>
      </c>
      <c r="D1501" s="4" t="s">
        <v>4380</v>
      </c>
      <c r="E1501" s="7" t="s">
        <v>388</v>
      </c>
      <c r="F1501" s="7" t="s">
        <v>23</v>
      </c>
    </row>
    <row r="1502" spans="1:6" ht="15.75" customHeight="1">
      <c r="A1502" s="5">
        <v>1501</v>
      </c>
      <c r="B1502" s="6" t="s">
        <v>4381</v>
      </c>
      <c r="C1502" s="7" t="s">
        <v>4382</v>
      </c>
      <c r="D1502" s="4" t="s">
        <v>4383</v>
      </c>
      <c r="E1502" s="7" t="s">
        <v>50</v>
      </c>
      <c r="F1502" s="7" t="s">
        <v>23</v>
      </c>
    </row>
    <row r="1503" spans="1:6" ht="15.75" customHeight="1">
      <c r="A1503" s="5">
        <v>1502</v>
      </c>
      <c r="B1503" s="6" t="s">
        <v>4384</v>
      </c>
      <c r="C1503" s="7" t="s">
        <v>4385</v>
      </c>
      <c r="D1503" s="4" t="s">
        <v>4386</v>
      </c>
      <c r="E1503" s="7" t="s">
        <v>40</v>
      </c>
      <c r="F1503" s="7" t="s">
        <v>23</v>
      </c>
    </row>
    <row r="1504" spans="1:6" ht="15.75" customHeight="1">
      <c r="A1504" s="5">
        <v>1503</v>
      </c>
      <c r="B1504" s="6" t="s">
        <v>4387</v>
      </c>
      <c r="C1504" s="7" t="s">
        <v>4388</v>
      </c>
      <c r="D1504" s="4" t="s">
        <v>4389</v>
      </c>
      <c r="E1504" s="7" t="s">
        <v>180</v>
      </c>
      <c r="F1504" s="7" t="s">
        <v>23</v>
      </c>
    </row>
    <row r="1505" spans="1:6" ht="15.75" customHeight="1">
      <c r="A1505" s="5">
        <v>1504</v>
      </c>
      <c r="B1505" s="6" t="s">
        <v>4390</v>
      </c>
      <c r="C1505" s="7" t="s">
        <v>4391</v>
      </c>
      <c r="D1505" s="4" t="s">
        <v>4392</v>
      </c>
      <c r="E1505" s="7" t="s">
        <v>36</v>
      </c>
      <c r="F1505" s="7" t="s">
        <v>23</v>
      </c>
    </row>
    <row r="1506" spans="1:6" ht="15.75" customHeight="1">
      <c r="A1506" s="5">
        <v>1505</v>
      </c>
      <c r="B1506" s="6" t="s">
        <v>4393</v>
      </c>
      <c r="C1506" s="7" t="s">
        <v>4394</v>
      </c>
      <c r="D1506" s="4" t="s">
        <v>4395</v>
      </c>
      <c r="E1506" s="7" t="s">
        <v>180</v>
      </c>
      <c r="F1506" s="7" t="s">
        <v>23</v>
      </c>
    </row>
    <row r="1507" spans="1:6" ht="15.75" customHeight="1">
      <c r="A1507" s="5">
        <v>1506</v>
      </c>
      <c r="B1507" s="6" t="s">
        <v>4396</v>
      </c>
      <c r="C1507" s="7" t="s">
        <v>4397</v>
      </c>
      <c r="D1507" s="4" t="s">
        <v>4398</v>
      </c>
      <c r="E1507" s="7" t="s">
        <v>50</v>
      </c>
      <c r="F1507" s="7" t="s">
        <v>23</v>
      </c>
    </row>
    <row r="1508" spans="1:6" ht="15.75" customHeight="1">
      <c r="A1508" s="5">
        <v>1507</v>
      </c>
      <c r="B1508" s="6" t="s">
        <v>4399</v>
      </c>
      <c r="C1508" s="7" t="s">
        <v>4400</v>
      </c>
      <c r="D1508" s="4" t="s">
        <v>4401</v>
      </c>
      <c r="E1508" s="7" t="s">
        <v>36</v>
      </c>
      <c r="F1508" s="7" t="s">
        <v>23</v>
      </c>
    </row>
    <row r="1509" spans="1:6" ht="15.75" customHeight="1">
      <c r="A1509" s="5">
        <v>1508</v>
      </c>
      <c r="B1509" s="6" t="s">
        <v>4402</v>
      </c>
      <c r="C1509" s="7" t="s">
        <v>4403</v>
      </c>
      <c r="D1509" s="4" t="s">
        <v>4404</v>
      </c>
      <c r="E1509" s="7" t="s">
        <v>36</v>
      </c>
      <c r="F1509" s="7" t="s">
        <v>23</v>
      </c>
    </row>
    <row r="1510" spans="1:6" ht="15.75" customHeight="1">
      <c r="A1510" s="5">
        <v>1509</v>
      </c>
      <c r="B1510" s="6" t="s">
        <v>4405</v>
      </c>
      <c r="C1510" s="7" t="s">
        <v>4406</v>
      </c>
      <c r="D1510" s="4" t="s">
        <v>4407</v>
      </c>
      <c r="E1510" s="7" t="s">
        <v>180</v>
      </c>
      <c r="F1510" s="7" t="s">
        <v>23</v>
      </c>
    </row>
    <row r="1511" spans="1:6" ht="15.75" customHeight="1">
      <c r="A1511" s="5">
        <v>1510</v>
      </c>
      <c r="B1511" s="6" t="s">
        <v>4408</v>
      </c>
      <c r="C1511" s="7" t="s">
        <v>4409</v>
      </c>
      <c r="D1511" s="4" t="s">
        <v>4410</v>
      </c>
      <c r="E1511" s="7" t="s">
        <v>180</v>
      </c>
      <c r="F1511" s="7" t="s">
        <v>23</v>
      </c>
    </row>
    <row r="1512" spans="1:6" ht="15.75" customHeight="1">
      <c r="A1512" s="5">
        <v>1511</v>
      </c>
      <c r="B1512" s="6" t="s">
        <v>4411</v>
      </c>
      <c r="C1512" s="7" t="s">
        <v>4412</v>
      </c>
      <c r="D1512" s="4" t="s">
        <v>4413</v>
      </c>
      <c r="E1512" s="7" t="s">
        <v>40</v>
      </c>
      <c r="F1512" s="7" t="s">
        <v>23</v>
      </c>
    </row>
    <row r="1513" spans="1:6" ht="15.75" customHeight="1">
      <c r="A1513" s="5">
        <v>1512</v>
      </c>
      <c r="B1513" s="6" t="s">
        <v>4414</v>
      </c>
      <c r="C1513" s="7" t="s">
        <v>4415</v>
      </c>
      <c r="D1513" s="4" t="s">
        <v>4416</v>
      </c>
      <c r="E1513" s="7" t="s">
        <v>40</v>
      </c>
      <c r="F1513" s="7" t="s">
        <v>23</v>
      </c>
    </row>
    <row r="1514" spans="1:6" ht="15.75" customHeight="1">
      <c r="A1514" s="5">
        <v>1513</v>
      </c>
      <c r="B1514" s="6" t="s">
        <v>4417</v>
      </c>
      <c r="C1514" s="7" t="s">
        <v>4418</v>
      </c>
      <c r="D1514" s="4" t="s">
        <v>4419</v>
      </c>
      <c r="E1514" s="7" t="s">
        <v>36</v>
      </c>
      <c r="F1514" s="7" t="s">
        <v>23</v>
      </c>
    </row>
    <row r="1515" spans="1:6" ht="15.75" customHeight="1">
      <c r="A1515" s="5">
        <v>1514</v>
      </c>
      <c r="B1515" s="6" t="s">
        <v>4420</v>
      </c>
      <c r="C1515" s="7" t="s">
        <v>4421</v>
      </c>
      <c r="D1515" s="4" t="s">
        <v>4422</v>
      </c>
      <c r="E1515" s="7" t="s">
        <v>40</v>
      </c>
      <c r="F1515" s="7" t="s">
        <v>23</v>
      </c>
    </row>
    <row r="1516" spans="1:6" ht="15.75" customHeight="1">
      <c r="A1516" s="5">
        <v>1515</v>
      </c>
      <c r="B1516" s="6" t="s">
        <v>4423</v>
      </c>
      <c r="C1516" s="7" t="s">
        <v>4424</v>
      </c>
      <c r="D1516" s="4" t="s">
        <v>4425</v>
      </c>
      <c r="E1516" s="7" t="s">
        <v>180</v>
      </c>
      <c r="F1516" s="7" t="s">
        <v>23</v>
      </c>
    </row>
    <row r="1517" spans="1:6" ht="15.75" customHeight="1">
      <c r="A1517" s="5">
        <v>1516</v>
      </c>
      <c r="B1517" s="6" t="s">
        <v>4426</v>
      </c>
      <c r="C1517" s="7" t="s">
        <v>4427</v>
      </c>
      <c r="D1517" s="4" t="s">
        <v>4428</v>
      </c>
      <c r="E1517" s="7" t="s">
        <v>40</v>
      </c>
      <c r="F1517" s="7" t="s">
        <v>23</v>
      </c>
    </row>
    <row r="1518" spans="1:6" ht="15.75" customHeight="1">
      <c r="A1518" s="5">
        <v>1517</v>
      </c>
      <c r="B1518" s="6" t="s">
        <v>4429</v>
      </c>
      <c r="C1518" s="7" t="s">
        <v>4430</v>
      </c>
      <c r="D1518" s="4" t="s">
        <v>4431</v>
      </c>
      <c r="E1518" s="7" t="s">
        <v>36</v>
      </c>
      <c r="F1518" s="7" t="s">
        <v>23</v>
      </c>
    </row>
    <row r="1519" spans="1:6" ht="15.75" customHeight="1">
      <c r="A1519" s="5">
        <v>1518</v>
      </c>
      <c r="B1519" s="6" t="s">
        <v>4432</v>
      </c>
      <c r="C1519" s="7" t="s">
        <v>4433</v>
      </c>
      <c r="D1519" s="4" t="s">
        <v>4434</v>
      </c>
      <c r="E1519" s="7" t="s">
        <v>501</v>
      </c>
      <c r="F1519" s="7" t="s">
        <v>23</v>
      </c>
    </row>
    <row r="1520" spans="1:6" ht="15.75" customHeight="1">
      <c r="A1520" s="5">
        <v>1519</v>
      </c>
      <c r="B1520" s="6" t="s">
        <v>4435</v>
      </c>
      <c r="C1520" s="7" t="s">
        <v>4436</v>
      </c>
      <c r="D1520" s="4" t="s">
        <v>4437</v>
      </c>
      <c r="E1520" s="7" t="s">
        <v>36</v>
      </c>
      <c r="F1520" s="7" t="s">
        <v>23</v>
      </c>
    </row>
    <row r="1521" spans="1:6" ht="15.75" customHeight="1">
      <c r="A1521" s="5">
        <v>1520</v>
      </c>
      <c r="B1521" s="6" t="s">
        <v>4438</v>
      </c>
      <c r="C1521" s="7" t="s">
        <v>4439</v>
      </c>
      <c r="D1521" s="4" t="s">
        <v>4440</v>
      </c>
      <c r="E1521" s="7" t="s">
        <v>36</v>
      </c>
      <c r="F1521" s="7" t="s">
        <v>23</v>
      </c>
    </row>
    <row r="1522" spans="1:6" ht="15.75" customHeight="1">
      <c r="A1522" s="5">
        <v>1521</v>
      </c>
      <c r="B1522" s="6" t="s">
        <v>4441</v>
      </c>
      <c r="C1522" s="7" t="s">
        <v>4442</v>
      </c>
      <c r="D1522" s="4" t="s">
        <v>4443</v>
      </c>
      <c r="E1522" s="7" t="s">
        <v>120</v>
      </c>
      <c r="F1522" s="7" t="s">
        <v>23</v>
      </c>
    </row>
    <row r="1523" spans="1:6" ht="15.75" customHeight="1">
      <c r="A1523" s="5">
        <v>1522</v>
      </c>
      <c r="B1523" s="6" t="s">
        <v>4444</v>
      </c>
      <c r="C1523" s="7" t="s">
        <v>4445</v>
      </c>
      <c r="D1523" s="4" t="s">
        <v>4446</v>
      </c>
      <c r="E1523" s="7" t="s">
        <v>50</v>
      </c>
      <c r="F1523" s="7" t="s">
        <v>23</v>
      </c>
    </row>
    <row r="1524" spans="1:6" ht="15.75" customHeight="1">
      <c r="A1524" s="5">
        <v>1523</v>
      </c>
      <c r="B1524" s="6" t="s">
        <v>4447</v>
      </c>
      <c r="C1524" s="7" t="s">
        <v>4448</v>
      </c>
      <c r="D1524" s="4" t="s">
        <v>4449</v>
      </c>
      <c r="E1524" s="7" t="s">
        <v>180</v>
      </c>
      <c r="F1524" s="7" t="s">
        <v>23</v>
      </c>
    </row>
    <row r="1525" spans="1:6" ht="15.75" customHeight="1">
      <c r="A1525" s="5">
        <v>1524</v>
      </c>
      <c r="B1525" s="6" t="s">
        <v>4450</v>
      </c>
      <c r="C1525" s="7" t="s">
        <v>4451</v>
      </c>
      <c r="D1525" s="4" t="s">
        <v>4452</v>
      </c>
      <c r="E1525" s="7" t="s">
        <v>180</v>
      </c>
      <c r="F1525" s="7" t="s">
        <v>23</v>
      </c>
    </row>
    <row r="1526" spans="1:6" ht="15.75" customHeight="1">
      <c r="A1526" s="5">
        <v>1525</v>
      </c>
      <c r="B1526" s="6" t="s">
        <v>4453</v>
      </c>
      <c r="C1526" s="7" t="s">
        <v>4454</v>
      </c>
      <c r="D1526" s="4" t="s">
        <v>4455</v>
      </c>
      <c r="E1526" s="7" t="s">
        <v>36</v>
      </c>
      <c r="F1526" s="7" t="s">
        <v>23</v>
      </c>
    </row>
    <row r="1527" spans="1:6" ht="15.75" customHeight="1">
      <c r="A1527" s="5">
        <v>1526</v>
      </c>
      <c r="B1527" s="6" t="s">
        <v>4456</v>
      </c>
      <c r="C1527" s="7" t="s">
        <v>4457</v>
      </c>
      <c r="D1527" s="4" t="s">
        <v>4458</v>
      </c>
      <c r="E1527" s="7" t="s">
        <v>180</v>
      </c>
      <c r="F1527" s="7" t="s">
        <v>23</v>
      </c>
    </row>
    <row r="1528" spans="1:6" ht="15.75" customHeight="1">
      <c r="A1528" s="5">
        <v>1527</v>
      </c>
      <c r="B1528" s="6" t="s">
        <v>4459</v>
      </c>
      <c r="C1528" s="7" t="s">
        <v>4460</v>
      </c>
      <c r="D1528" s="4" t="s">
        <v>4461</v>
      </c>
      <c r="E1528" s="7" t="s">
        <v>120</v>
      </c>
      <c r="F1528" s="7" t="s">
        <v>23</v>
      </c>
    </row>
    <row r="1529" spans="1:6" ht="15.75" customHeight="1">
      <c r="A1529" s="5">
        <v>1528</v>
      </c>
      <c r="B1529" s="6" t="s">
        <v>4462</v>
      </c>
      <c r="C1529" s="7" t="s">
        <v>4463</v>
      </c>
      <c r="D1529" s="4" t="s">
        <v>4464</v>
      </c>
      <c r="E1529" s="7" t="s">
        <v>36</v>
      </c>
      <c r="F1529" s="7" t="s">
        <v>23</v>
      </c>
    </row>
    <row r="1530" spans="1:6" ht="15.75" customHeight="1">
      <c r="A1530" s="5">
        <v>1529</v>
      </c>
      <c r="B1530" s="6" t="s">
        <v>4465</v>
      </c>
      <c r="C1530" s="7" t="s">
        <v>4466</v>
      </c>
      <c r="D1530" s="4" t="s">
        <v>4467</v>
      </c>
      <c r="E1530" s="7" t="s">
        <v>2209</v>
      </c>
      <c r="F1530" s="7" t="s">
        <v>23</v>
      </c>
    </row>
    <row r="1531" spans="1:6" ht="15.75" customHeight="1">
      <c r="A1531" s="5">
        <v>1530</v>
      </c>
      <c r="B1531" s="6" t="s">
        <v>4468</v>
      </c>
      <c r="C1531" s="7" t="s">
        <v>4469</v>
      </c>
      <c r="D1531" s="4" t="s">
        <v>4470</v>
      </c>
      <c r="E1531" s="7" t="s">
        <v>36</v>
      </c>
      <c r="F1531" s="7" t="s">
        <v>23</v>
      </c>
    </row>
    <row r="1532" spans="1:6" ht="15.75" customHeight="1">
      <c r="A1532" s="5">
        <v>1531</v>
      </c>
      <c r="B1532" s="6" t="s">
        <v>4471</v>
      </c>
      <c r="C1532" s="7" t="s">
        <v>4472</v>
      </c>
      <c r="D1532" s="4" t="s">
        <v>4473</v>
      </c>
      <c r="E1532" s="7" t="s">
        <v>180</v>
      </c>
      <c r="F1532" s="7" t="s">
        <v>23</v>
      </c>
    </row>
    <row r="1533" spans="1:6" ht="15.75" customHeight="1">
      <c r="A1533" s="5">
        <v>1532</v>
      </c>
      <c r="B1533" s="6" t="s">
        <v>4474</v>
      </c>
      <c r="C1533" s="7" t="s">
        <v>4475</v>
      </c>
      <c r="D1533" s="4" t="s">
        <v>4476</v>
      </c>
      <c r="E1533" s="7" t="s">
        <v>180</v>
      </c>
      <c r="F1533" s="7" t="s">
        <v>23</v>
      </c>
    </row>
    <row r="1534" spans="1:6" ht="15.75" customHeight="1">
      <c r="A1534" s="5">
        <v>1533</v>
      </c>
      <c r="B1534" s="6" t="s">
        <v>4477</v>
      </c>
      <c r="C1534" s="7" t="s">
        <v>4478</v>
      </c>
      <c r="D1534" s="4" t="s">
        <v>4479</v>
      </c>
      <c r="E1534" s="7" t="s">
        <v>180</v>
      </c>
      <c r="F1534" s="7" t="s">
        <v>23</v>
      </c>
    </row>
    <row r="1535" spans="1:6" ht="15.75" customHeight="1">
      <c r="A1535" s="5">
        <v>1534</v>
      </c>
      <c r="B1535" s="6" t="s">
        <v>4480</v>
      </c>
      <c r="C1535" s="7" t="s">
        <v>4481</v>
      </c>
      <c r="D1535" s="4" t="s">
        <v>4482</v>
      </c>
      <c r="E1535" s="7" t="s">
        <v>180</v>
      </c>
      <c r="F1535" s="7" t="s">
        <v>23</v>
      </c>
    </row>
    <row r="1536" spans="1:6" ht="15.75" customHeight="1">
      <c r="A1536" s="5">
        <v>1535</v>
      </c>
      <c r="B1536" s="6" t="s">
        <v>4483</v>
      </c>
      <c r="C1536" s="7" t="s">
        <v>4484</v>
      </c>
      <c r="D1536" s="4" t="s">
        <v>4485</v>
      </c>
      <c r="E1536" s="7" t="s">
        <v>36</v>
      </c>
      <c r="F1536" s="7" t="s">
        <v>23</v>
      </c>
    </row>
    <row r="1537" spans="1:6" ht="15.75" customHeight="1">
      <c r="A1537" s="5">
        <v>1536</v>
      </c>
      <c r="B1537" s="6" t="s">
        <v>4486</v>
      </c>
      <c r="C1537" s="7" t="s">
        <v>4487</v>
      </c>
      <c r="D1537" s="4" t="s">
        <v>4488</v>
      </c>
      <c r="E1537" s="7" t="s">
        <v>388</v>
      </c>
      <c r="F1537" s="7" t="s">
        <v>23</v>
      </c>
    </row>
    <row r="1538" spans="1:6" ht="15.75" customHeight="1">
      <c r="A1538" s="5">
        <v>1537</v>
      </c>
      <c r="B1538" s="6" t="s">
        <v>4489</v>
      </c>
      <c r="C1538" s="7" t="s">
        <v>4490</v>
      </c>
      <c r="D1538" s="4" t="s">
        <v>4491</v>
      </c>
      <c r="E1538" s="7" t="s">
        <v>36</v>
      </c>
      <c r="F1538" s="7" t="s">
        <v>23</v>
      </c>
    </row>
    <row r="1539" spans="1:6" ht="15.75" customHeight="1">
      <c r="A1539" s="5">
        <v>1538</v>
      </c>
      <c r="B1539" s="6" t="s">
        <v>4492</v>
      </c>
      <c r="C1539" s="7" t="s">
        <v>4493</v>
      </c>
      <c r="D1539" s="4" t="s">
        <v>4494</v>
      </c>
      <c r="E1539" s="7" t="s">
        <v>120</v>
      </c>
      <c r="F1539" s="7" t="s">
        <v>23</v>
      </c>
    </row>
    <row r="1540" spans="1:6" ht="15.75" customHeight="1">
      <c r="A1540" s="5">
        <v>1539</v>
      </c>
      <c r="B1540" s="6" t="s">
        <v>4495</v>
      </c>
      <c r="C1540" s="7" t="s">
        <v>4496</v>
      </c>
      <c r="D1540" s="4" t="s">
        <v>4497</v>
      </c>
      <c r="E1540" s="7" t="s">
        <v>40</v>
      </c>
      <c r="F1540" s="7" t="s">
        <v>23</v>
      </c>
    </row>
    <row r="1541" spans="1:6" ht="15.75" customHeight="1">
      <c r="A1541" s="5">
        <v>1540</v>
      </c>
      <c r="B1541" s="6" t="s">
        <v>4498</v>
      </c>
      <c r="C1541" s="7" t="s">
        <v>4499</v>
      </c>
      <c r="D1541" s="4" t="s">
        <v>4500</v>
      </c>
      <c r="E1541" s="7" t="s">
        <v>95</v>
      </c>
      <c r="F1541" s="7" t="s">
        <v>23</v>
      </c>
    </row>
    <row r="1542" spans="1:6" ht="15.75" customHeight="1">
      <c r="A1542" s="5">
        <v>1541</v>
      </c>
      <c r="B1542" s="6" t="s">
        <v>4501</v>
      </c>
      <c r="C1542" s="7" t="s">
        <v>4502</v>
      </c>
      <c r="D1542" s="4" t="s">
        <v>4503</v>
      </c>
      <c r="E1542" s="7" t="s">
        <v>180</v>
      </c>
      <c r="F1542" s="7" t="s">
        <v>23</v>
      </c>
    </row>
    <row r="1543" spans="1:6" ht="15.75" customHeight="1">
      <c r="A1543" s="5">
        <v>1542</v>
      </c>
      <c r="B1543" s="6" t="s">
        <v>4504</v>
      </c>
      <c r="C1543" s="7" t="s">
        <v>4505</v>
      </c>
      <c r="D1543" s="4" t="s">
        <v>4506</v>
      </c>
      <c r="E1543" s="7" t="s">
        <v>36</v>
      </c>
      <c r="F1543" s="7" t="s">
        <v>23</v>
      </c>
    </row>
    <row r="1544" spans="1:6" ht="15.75" customHeight="1">
      <c r="A1544" s="5">
        <v>1543</v>
      </c>
      <c r="B1544" s="6" t="s">
        <v>4507</v>
      </c>
      <c r="C1544" s="7" t="s">
        <v>4508</v>
      </c>
      <c r="D1544" s="4" t="s">
        <v>4509</v>
      </c>
      <c r="E1544" s="7" t="s">
        <v>180</v>
      </c>
      <c r="F1544" s="7" t="s">
        <v>23</v>
      </c>
    </row>
    <row r="1545" spans="1:6" ht="15.75" customHeight="1">
      <c r="A1545" s="5">
        <v>1544</v>
      </c>
      <c r="B1545" s="6" t="s">
        <v>4510</v>
      </c>
      <c r="C1545" s="7" t="s">
        <v>4511</v>
      </c>
      <c r="D1545" s="4" t="s">
        <v>4512</v>
      </c>
      <c r="E1545" s="7" t="s">
        <v>50</v>
      </c>
      <c r="F1545" s="7" t="s">
        <v>23</v>
      </c>
    </row>
    <row r="1546" spans="1:6" ht="15.75" customHeight="1">
      <c r="A1546" s="5">
        <v>1545</v>
      </c>
      <c r="B1546" s="6" t="s">
        <v>4513</v>
      </c>
      <c r="C1546" s="7" t="s">
        <v>4514</v>
      </c>
      <c r="D1546" s="4" t="s">
        <v>4515</v>
      </c>
      <c r="E1546" s="7" t="s">
        <v>384</v>
      </c>
      <c r="F1546" s="7" t="s">
        <v>23</v>
      </c>
    </row>
    <row r="1547" spans="1:6" ht="15.75" customHeight="1">
      <c r="A1547" s="5">
        <v>1546</v>
      </c>
      <c r="B1547" s="6" t="s">
        <v>4516</v>
      </c>
      <c r="C1547" s="7" t="s">
        <v>4517</v>
      </c>
      <c r="D1547" s="4" t="s">
        <v>4518</v>
      </c>
      <c r="E1547" s="7" t="s">
        <v>36</v>
      </c>
      <c r="F1547" s="7" t="s">
        <v>23</v>
      </c>
    </row>
    <row r="1548" spans="1:6" ht="15.75" customHeight="1">
      <c r="A1548" s="5">
        <v>1547</v>
      </c>
      <c r="B1548" s="6" t="s">
        <v>4519</v>
      </c>
      <c r="C1548" s="7" t="s">
        <v>4520</v>
      </c>
      <c r="D1548" s="4" t="s">
        <v>4521</v>
      </c>
      <c r="E1548" s="7" t="s">
        <v>36</v>
      </c>
      <c r="F1548" s="7" t="s">
        <v>23</v>
      </c>
    </row>
    <row r="1549" spans="1:6" ht="15.75" customHeight="1">
      <c r="A1549" s="5">
        <v>1548</v>
      </c>
      <c r="B1549" s="6" t="s">
        <v>4522</v>
      </c>
      <c r="C1549" s="7" t="s">
        <v>4523</v>
      </c>
      <c r="D1549" s="4" t="s">
        <v>4524</v>
      </c>
      <c r="E1549" s="7" t="s">
        <v>2209</v>
      </c>
      <c r="F1549" s="7" t="s">
        <v>23</v>
      </c>
    </row>
    <row r="1550" spans="1:6" ht="15.75" customHeight="1">
      <c r="A1550" s="5">
        <v>1549</v>
      </c>
      <c r="B1550" s="6" t="s">
        <v>4525</v>
      </c>
      <c r="C1550" s="7" t="s">
        <v>4526</v>
      </c>
      <c r="D1550" s="4" t="s">
        <v>4527</v>
      </c>
      <c r="E1550" s="7" t="s">
        <v>127</v>
      </c>
      <c r="F1550" s="7" t="s">
        <v>23</v>
      </c>
    </row>
    <row r="1551" spans="1:6" ht="15.75" customHeight="1">
      <c r="A1551" s="5">
        <v>1550</v>
      </c>
      <c r="B1551" s="6" t="s">
        <v>4528</v>
      </c>
      <c r="C1551" s="7" t="s">
        <v>4529</v>
      </c>
      <c r="D1551" s="4" t="s">
        <v>4530</v>
      </c>
      <c r="E1551" s="7" t="s">
        <v>180</v>
      </c>
      <c r="F1551" s="7" t="s">
        <v>23</v>
      </c>
    </row>
    <row r="1552" spans="1:6" ht="15.75" customHeight="1">
      <c r="A1552" s="5">
        <v>1551</v>
      </c>
      <c r="B1552" s="6" t="s">
        <v>4531</v>
      </c>
      <c r="C1552" s="7" t="s">
        <v>4532</v>
      </c>
      <c r="D1552" s="4" t="s">
        <v>4533</v>
      </c>
      <c r="E1552" s="7" t="s">
        <v>2209</v>
      </c>
      <c r="F1552" s="7" t="s">
        <v>23</v>
      </c>
    </row>
    <row r="1553" spans="1:6" ht="15.75" customHeight="1">
      <c r="A1553" s="5">
        <v>1552</v>
      </c>
      <c r="B1553" s="6" t="s">
        <v>4534</v>
      </c>
      <c r="C1553" s="7" t="s">
        <v>4535</v>
      </c>
      <c r="D1553" s="4" t="s">
        <v>4536</v>
      </c>
      <c r="E1553" s="7" t="s">
        <v>36</v>
      </c>
      <c r="F1553" s="7" t="s">
        <v>23</v>
      </c>
    </row>
    <row r="1554" spans="1:6" ht="15.75" customHeight="1">
      <c r="A1554" s="5">
        <v>1553</v>
      </c>
      <c r="B1554" s="6" t="s">
        <v>4537</v>
      </c>
      <c r="C1554" s="7" t="s">
        <v>4538</v>
      </c>
      <c r="D1554" s="4" t="s">
        <v>4539</v>
      </c>
      <c r="E1554" s="7" t="s">
        <v>2209</v>
      </c>
      <c r="F1554" s="7" t="s">
        <v>23</v>
      </c>
    </row>
    <row r="1555" spans="1:6" ht="15.75" customHeight="1">
      <c r="A1555" s="5">
        <v>1554</v>
      </c>
      <c r="B1555" s="6" t="s">
        <v>4540</v>
      </c>
      <c r="C1555" s="7" t="s">
        <v>4541</v>
      </c>
      <c r="D1555" s="4" t="s">
        <v>4542</v>
      </c>
      <c r="E1555" s="7" t="s">
        <v>2209</v>
      </c>
      <c r="F1555" s="7" t="s">
        <v>23</v>
      </c>
    </row>
    <row r="1556" spans="1:6" ht="15.75" customHeight="1">
      <c r="A1556" s="5">
        <v>1555</v>
      </c>
      <c r="B1556" s="6" t="s">
        <v>4543</v>
      </c>
      <c r="C1556" s="7" t="s">
        <v>4544</v>
      </c>
      <c r="D1556" s="4" t="s">
        <v>4545</v>
      </c>
      <c r="E1556" s="7" t="s">
        <v>36</v>
      </c>
      <c r="F1556" s="7" t="s">
        <v>23</v>
      </c>
    </row>
    <row r="1557" spans="1:6" ht="15.75" customHeight="1">
      <c r="A1557" s="5">
        <v>1556</v>
      </c>
      <c r="B1557" s="6" t="s">
        <v>4546</v>
      </c>
      <c r="C1557" s="7" t="s">
        <v>4547</v>
      </c>
      <c r="D1557" s="4" t="s">
        <v>4548</v>
      </c>
      <c r="E1557" s="7" t="s">
        <v>2209</v>
      </c>
      <c r="F1557" s="7" t="s">
        <v>23</v>
      </c>
    </row>
    <row r="1558" spans="1:6" ht="15.75" customHeight="1">
      <c r="A1558" s="5">
        <v>1557</v>
      </c>
      <c r="B1558" s="6" t="s">
        <v>4549</v>
      </c>
      <c r="C1558" s="7" t="s">
        <v>4550</v>
      </c>
      <c r="D1558" s="4" t="s">
        <v>4551</v>
      </c>
      <c r="E1558" s="7" t="s">
        <v>569</v>
      </c>
      <c r="F1558" s="7" t="s">
        <v>23</v>
      </c>
    </row>
    <row r="1559" spans="1:6" ht="15.75" customHeight="1">
      <c r="A1559" s="5">
        <v>1558</v>
      </c>
      <c r="B1559" s="6" t="s">
        <v>4552</v>
      </c>
      <c r="C1559" s="7" t="s">
        <v>4553</v>
      </c>
      <c r="D1559" s="4" t="s">
        <v>4554</v>
      </c>
      <c r="E1559" s="7" t="s">
        <v>2209</v>
      </c>
      <c r="F1559" s="7" t="s">
        <v>23</v>
      </c>
    </row>
    <row r="1560" spans="1:6" ht="15.75" customHeight="1">
      <c r="A1560" s="5">
        <v>1559</v>
      </c>
      <c r="B1560" s="6" t="s">
        <v>4555</v>
      </c>
      <c r="C1560" s="7" t="s">
        <v>4556</v>
      </c>
      <c r="D1560" s="4" t="s">
        <v>4557</v>
      </c>
      <c r="E1560" s="7" t="s">
        <v>2209</v>
      </c>
      <c r="F1560" s="7" t="s">
        <v>23</v>
      </c>
    </row>
    <row r="1561" spans="1:6" ht="15.75" customHeight="1">
      <c r="A1561" s="5">
        <v>1560</v>
      </c>
      <c r="B1561" s="6" t="s">
        <v>4558</v>
      </c>
      <c r="C1561" s="7" t="s">
        <v>4559</v>
      </c>
      <c r="D1561" s="4" t="s">
        <v>4560</v>
      </c>
      <c r="E1561" s="7" t="s">
        <v>384</v>
      </c>
      <c r="F1561" s="7" t="s">
        <v>23</v>
      </c>
    </row>
    <row r="1562" spans="1:6" ht="15.75" customHeight="1">
      <c r="A1562" s="5">
        <v>1561</v>
      </c>
      <c r="B1562" s="6" t="s">
        <v>4561</v>
      </c>
      <c r="C1562" s="7" t="s">
        <v>4562</v>
      </c>
      <c r="D1562" s="4" t="s">
        <v>4563</v>
      </c>
      <c r="E1562" s="7" t="s">
        <v>2209</v>
      </c>
      <c r="F1562" s="7" t="s">
        <v>23</v>
      </c>
    </row>
    <row r="1563" spans="1:6" ht="15.75" customHeight="1">
      <c r="A1563" s="5">
        <v>1562</v>
      </c>
      <c r="B1563" s="6" t="s">
        <v>4564</v>
      </c>
      <c r="C1563" s="7" t="s">
        <v>4565</v>
      </c>
      <c r="D1563" s="4" t="s">
        <v>4566</v>
      </c>
      <c r="E1563" s="7" t="s">
        <v>2209</v>
      </c>
      <c r="F1563" s="7" t="s">
        <v>23</v>
      </c>
    </row>
    <row r="1564" spans="1:6" ht="15.75" customHeight="1">
      <c r="A1564" s="5">
        <v>1563</v>
      </c>
      <c r="B1564" s="6" t="s">
        <v>4567</v>
      </c>
      <c r="C1564" s="7" t="s">
        <v>4568</v>
      </c>
      <c r="D1564" s="4" t="s">
        <v>4569</v>
      </c>
      <c r="E1564" s="7" t="s">
        <v>388</v>
      </c>
      <c r="F1564" s="7" t="s">
        <v>23</v>
      </c>
    </row>
    <row r="1565" spans="1:6" ht="15.75" customHeight="1">
      <c r="A1565" s="5">
        <v>1564</v>
      </c>
      <c r="B1565" s="6" t="s">
        <v>4570</v>
      </c>
      <c r="C1565" s="7" t="s">
        <v>4571</v>
      </c>
      <c r="D1565" s="4" t="s">
        <v>4572</v>
      </c>
      <c r="E1565" s="7" t="s">
        <v>388</v>
      </c>
      <c r="F1565" s="7" t="s">
        <v>23</v>
      </c>
    </row>
    <row r="1566" spans="1:6" ht="15.75" customHeight="1">
      <c r="A1566" s="5">
        <v>1565</v>
      </c>
      <c r="B1566" s="6" t="s">
        <v>4573</v>
      </c>
      <c r="C1566" s="7" t="s">
        <v>4574</v>
      </c>
      <c r="D1566" s="4" t="s">
        <v>4575</v>
      </c>
      <c r="E1566" s="7" t="s">
        <v>2209</v>
      </c>
      <c r="F1566" s="7" t="s">
        <v>23</v>
      </c>
    </row>
    <row r="1567" spans="1:6" ht="15.75" customHeight="1">
      <c r="A1567" s="5">
        <v>1566</v>
      </c>
      <c r="B1567" s="6" t="s">
        <v>4576</v>
      </c>
      <c r="C1567" s="7" t="s">
        <v>4577</v>
      </c>
      <c r="D1567" s="4" t="s">
        <v>4578</v>
      </c>
      <c r="E1567" s="7" t="s">
        <v>50</v>
      </c>
      <c r="F1567" s="7" t="s">
        <v>23</v>
      </c>
    </row>
    <row r="1568" spans="1:6" ht="15.75" customHeight="1">
      <c r="A1568" s="5">
        <v>1567</v>
      </c>
      <c r="B1568" s="6" t="s">
        <v>4579</v>
      </c>
      <c r="C1568" s="7" t="s">
        <v>4580</v>
      </c>
      <c r="D1568" s="4" t="s">
        <v>4581</v>
      </c>
      <c r="E1568" s="7" t="s">
        <v>50</v>
      </c>
      <c r="F1568" s="7" t="s">
        <v>23</v>
      </c>
    </row>
    <row r="1569" spans="1:6" ht="15.75" customHeight="1">
      <c r="A1569" s="5">
        <v>1568</v>
      </c>
      <c r="B1569" s="6" t="s">
        <v>4582</v>
      </c>
      <c r="C1569" s="7" t="s">
        <v>4583</v>
      </c>
      <c r="D1569" s="4" t="s">
        <v>4584</v>
      </c>
      <c r="E1569" s="7" t="s">
        <v>50</v>
      </c>
      <c r="F1569" s="7" t="s">
        <v>23</v>
      </c>
    </row>
    <row r="1570" spans="1:6" ht="15.75" customHeight="1">
      <c r="A1570" s="5">
        <v>1569</v>
      </c>
      <c r="B1570" s="6" t="s">
        <v>4585</v>
      </c>
      <c r="C1570" s="7" t="s">
        <v>4586</v>
      </c>
      <c r="D1570" s="4" t="s">
        <v>4587</v>
      </c>
      <c r="E1570" s="7" t="s">
        <v>2209</v>
      </c>
      <c r="F1570" s="7" t="s">
        <v>23</v>
      </c>
    </row>
    <row r="1571" spans="1:6" ht="15.75" customHeight="1">
      <c r="A1571" s="5">
        <v>1570</v>
      </c>
      <c r="B1571" s="6" t="s">
        <v>4588</v>
      </c>
      <c r="C1571" s="7" t="s">
        <v>4589</v>
      </c>
      <c r="D1571" s="4" t="s">
        <v>4590</v>
      </c>
      <c r="E1571" s="7" t="s">
        <v>388</v>
      </c>
      <c r="F1571" s="7" t="s">
        <v>23</v>
      </c>
    </row>
    <row r="1572" spans="1:6" ht="15.75" customHeight="1">
      <c r="A1572" s="5">
        <v>1571</v>
      </c>
      <c r="B1572" s="6" t="s">
        <v>4591</v>
      </c>
      <c r="C1572" s="7" t="s">
        <v>4592</v>
      </c>
      <c r="D1572" s="4" t="s">
        <v>4593</v>
      </c>
      <c r="E1572" s="7" t="s">
        <v>120</v>
      </c>
      <c r="F1572" s="7" t="s">
        <v>23</v>
      </c>
    </row>
    <row r="1573" spans="1:6" ht="15.75" customHeight="1">
      <c r="A1573" s="5">
        <v>1572</v>
      </c>
      <c r="B1573" s="6" t="s">
        <v>4594</v>
      </c>
      <c r="C1573" s="7" t="s">
        <v>4595</v>
      </c>
      <c r="D1573" s="4" t="s">
        <v>4596</v>
      </c>
      <c r="E1573" s="7" t="s">
        <v>36</v>
      </c>
      <c r="F1573" s="7" t="s">
        <v>23</v>
      </c>
    </row>
    <row r="1574" spans="1:6" ht="15.75" customHeight="1">
      <c r="A1574" s="5">
        <v>1573</v>
      </c>
      <c r="B1574" s="6" t="s">
        <v>4597</v>
      </c>
      <c r="C1574" s="7" t="s">
        <v>4598</v>
      </c>
      <c r="D1574" s="4" t="s">
        <v>4599</v>
      </c>
      <c r="E1574" s="7" t="s">
        <v>50</v>
      </c>
      <c r="F1574" s="7" t="s">
        <v>23</v>
      </c>
    </row>
    <row r="1575" spans="1:6" ht="15.75" customHeight="1">
      <c r="A1575" s="5">
        <v>1574</v>
      </c>
      <c r="B1575" s="6" t="s">
        <v>4600</v>
      </c>
      <c r="C1575" s="7" t="s">
        <v>4601</v>
      </c>
      <c r="D1575" s="4" t="s">
        <v>4602</v>
      </c>
      <c r="E1575" s="7" t="s">
        <v>180</v>
      </c>
      <c r="F1575" s="7" t="s">
        <v>23</v>
      </c>
    </row>
    <row r="1576" spans="1:6" ht="15.75" customHeight="1">
      <c r="A1576" s="5">
        <v>1575</v>
      </c>
      <c r="B1576" s="6" t="s">
        <v>4603</v>
      </c>
      <c r="C1576" s="7" t="s">
        <v>4604</v>
      </c>
      <c r="D1576" s="4" t="s">
        <v>4605</v>
      </c>
      <c r="E1576" s="7" t="s">
        <v>40</v>
      </c>
      <c r="F1576" s="7" t="s">
        <v>23</v>
      </c>
    </row>
    <row r="1577" spans="1:6" ht="15.75" customHeight="1">
      <c r="A1577" s="5">
        <v>1576</v>
      </c>
      <c r="B1577" s="6" t="s">
        <v>4606</v>
      </c>
      <c r="C1577" s="7" t="s">
        <v>4607</v>
      </c>
      <c r="D1577" s="4" t="s">
        <v>4608</v>
      </c>
      <c r="E1577" s="7" t="s">
        <v>569</v>
      </c>
      <c r="F1577" s="7" t="s">
        <v>23</v>
      </c>
    </row>
    <row r="1578" spans="1:6" ht="15.75" customHeight="1">
      <c r="A1578" s="5">
        <v>1577</v>
      </c>
      <c r="B1578" s="6" t="s">
        <v>4609</v>
      </c>
      <c r="C1578" s="7" t="s">
        <v>4610</v>
      </c>
      <c r="D1578" s="4" t="s">
        <v>4611</v>
      </c>
      <c r="E1578" s="7" t="s">
        <v>569</v>
      </c>
      <c r="F1578" s="7" t="s">
        <v>23</v>
      </c>
    </row>
    <row r="1579" spans="1:6" ht="15.75" customHeight="1">
      <c r="A1579" s="5">
        <v>1578</v>
      </c>
      <c r="B1579" s="6" t="s">
        <v>4612</v>
      </c>
      <c r="C1579" s="7" t="s">
        <v>4613</v>
      </c>
      <c r="D1579" s="4" t="s">
        <v>4614</v>
      </c>
      <c r="E1579" s="7" t="s">
        <v>384</v>
      </c>
      <c r="F1579" s="7" t="s">
        <v>23</v>
      </c>
    </row>
    <row r="1580" spans="1:6" ht="15.75" customHeight="1">
      <c r="A1580" s="5">
        <v>1579</v>
      </c>
      <c r="B1580" s="6" t="s">
        <v>4615</v>
      </c>
      <c r="C1580" s="7" t="s">
        <v>4616</v>
      </c>
      <c r="D1580" s="4" t="s">
        <v>4617</v>
      </c>
      <c r="E1580" s="7" t="s">
        <v>384</v>
      </c>
      <c r="F1580" s="7" t="s">
        <v>23</v>
      </c>
    </row>
    <row r="1581" spans="1:6" ht="15.75" customHeight="1">
      <c r="A1581" s="5">
        <v>1580</v>
      </c>
      <c r="B1581" s="6" t="s">
        <v>4618</v>
      </c>
      <c r="C1581" s="7" t="s">
        <v>4619</v>
      </c>
      <c r="D1581" s="4" t="s">
        <v>4620</v>
      </c>
      <c r="E1581" s="7" t="s">
        <v>180</v>
      </c>
      <c r="F1581" s="7" t="s">
        <v>23</v>
      </c>
    </row>
    <row r="1582" spans="1:6" ht="15.75" customHeight="1">
      <c r="A1582" s="5">
        <v>1581</v>
      </c>
      <c r="B1582" s="6" t="s">
        <v>4621</v>
      </c>
      <c r="C1582" s="7" t="s">
        <v>4622</v>
      </c>
      <c r="D1582" s="4" t="s">
        <v>4623</v>
      </c>
      <c r="E1582" s="7" t="s">
        <v>180</v>
      </c>
      <c r="F1582" s="7" t="s">
        <v>23</v>
      </c>
    </row>
    <row r="1583" spans="1:6" ht="15.75" customHeight="1">
      <c r="A1583" s="5">
        <v>1582</v>
      </c>
      <c r="B1583" s="6" t="s">
        <v>4624</v>
      </c>
      <c r="C1583" s="7" t="s">
        <v>4625</v>
      </c>
      <c r="D1583" s="4" t="s">
        <v>4626</v>
      </c>
      <c r="E1583" s="7" t="s">
        <v>180</v>
      </c>
      <c r="F1583" s="7" t="s">
        <v>23</v>
      </c>
    </row>
    <row r="1584" spans="1:6" ht="15.75" customHeight="1">
      <c r="A1584" s="5">
        <v>1583</v>
      </c>
      <c r="B1584" s="6" t="s">
        <v>4627</v>
      </c>
      <c r="C1584" s="7" t="s">
        <v>4628</v>
      </c>
      <c r="D1584" s="4" t="s">
        <v>4629</v>
      </c>
      <c r="E1584" s="7" t="s">
        <v>569</v>
      </c>
      <c r="F1584" s="7" t="s">
        <v>23</v>
      </c>
    </row>
    <row r="1585" spans="1:6" ht="15.75" customHeight="1">
      <c r="A1585" s="5">
        <v>1584</v>
      </c>
      <c r="B1585" s="6" t="s">
        <v>4630</v>
      </c>
      <c r="C1585" s="7" t="s">
        <v>4631</v>
      </c>
      <c r="D1585" s="4" t="s">
        <v>4632</v>
      </c>
      <c r="E1585" s="7" t="s">
        <v>388</v>
      </c>
      <c r="F1585" s="7" t="s">
        <v>23</v>
      </c>
    </row>
    <row r="1586" spans="1:6" ht="15.75" customHeight="1">
      <c r="A1586" s="5">
        <v>1585</v>
      </c>
      <c r="B1586" s="6" t="s">
        <v>4633</v>
      </c>
      <c r="C1586" s="7" t="s">
        <v>4634</v>
      </c>
      <c r="D1586" s="4" t="s">
        <v>4635</v>
      </c>
      <c r="E1586" s="7" t="s">
        <v>569</v>
      </c>
      <c r="F1586" s="7" t="s">
        <v>23</v>
      </c>
    </row>
    <row r="1587" spans="1:6" ht="15.75" customHeight="1">
      <c r="A1587" s="5">
        <v>1586</v>
      </c>
      <c r="B1587" s="6" t="s">
        <v>4636</v>
      </c>
      <c r="C1587" s="7" t="s">
        <v>4637</v>
      </c>
      <c r="D1587" s="4" t="s">
        <v>4638</v>
      </c>
      <c r="E1587" s="7" t="s">
        <v>50</v>
      </c>
      <c r="F1587" s="7" t="s">
        <v>23</v>
      </c>
    </row>
    <row r="1588" spans="1:6" ht="15.75" customHeight="1">
      <c r="A1588" s="5">
        <v>1587</v>
      </c>
      <c r="B1588" s="6" t="s">
        <v>4639</v>
      </c>
      <c r="C1588" s="7" t="s">
        <v>4640</v>
      </c>
      <c r="D1588" s="4" t="s">
        <v>4641</v>
      </c>
      <c r="E1588" s="7" t="s">
        <v>40</v>
      </c>
      <c r="F1588" s="7" t="s">
        <v>23</v>
      </c>
    </row>
    <row r="1589" spans="1:6" ht="15.75" customHeight="1">
      <c r="A1589" s="5">
        <v>1588</v>
      </c>
      <c r="B1589" s="6" t="s">
        <v>4642</v>
      </c>
      <c r="C1589" s="7" t="s">
        <v>4643</v>
      </c>
      <c r="D1589" s="4" t="s">
        <v>4644</v>
      </c>
      <c r="E1589" s="7" t="s">
        <v>569</v>
      </c>
      <c r="F1589" s="7" t="s">
        <v>23</v>
      </c>
    </row>
    <row r="1590" spans="1:6" ht="15.75" customHeight="1">
      <c r="A1590" s="5">
        <v>1589</v>
      </c>
      <c r="B1590" s="6" t="s">
        <v>4645</v>
      </c>
      <c r="C1590" s="7" t="s">
        <v>4646</v>
      </c>
      <c r="D1590" s="4" t="s">
        <v>4647</v>
      </c>
      <c r="E1590" s="7" t="s">
        <v>180</v>
      </c>
      <c r="F1590" s="7" t="s">
        <v>23</v>
      </c>
    </row>
    <row r="1591" spans="1:6" ht="15.75" customHeight="1">
      <c r="A1591" s="5">
        <v>1590</v>
      </c>
      <c r="B1591" s="6" t="s">
        <v>4648</v>
      </c>
      <c r="C1591" s="7" t="s">
        <v>4649</v>
      </c>
      <c r="D1591" s="4" t="s">
        <v>4650</v>
      </c>
      <c r="E1591" s="7" t="s">
        <v>50</v>
      </c>
      <c r="F1591" s="7" t="s">
        <v>23</v>
      </c>
    </row>
    <row r="1592" spans="1:6" ht="15.75" customHeight="1">
      <c r="A1592" s="5">
        <v>1591</v>
      </c>
      <c r="B1592" s="6" t="s">
        <v>4651</v>
      </c>
      <c r="C1592" s="7" t="s">
        <v>4652</v>
      </c>
      <c r="D1592" s="4" t="s">
        <v>4653</v>
      </c>
      <c r="E1592" s="7" t="s">
        <v>180</v>
      </c>
      <c r="F1592" s="7" t="s">
        <v>23</v>
      </c>
    </row>
    <row r="1593" spans="1:6" ht="15.75" customHeight="1">
      <c r="A1593" s="5">
        <v>1592</v>
      </c>
      <c r="B1593" s="6" t="s">
        <v>4654</v>
      </c>
      <c r="C1593" s="7" t="s">
        <v>4655</v>
      </c>
      <c r="D1593" s="4" t="s">
        <v>4656</v>
      </c>
      <c r="E1593" s="7" t="s">
        <v>36</v>
      </c>
      <c r="F1593" s="7" t="s">
        <v>23</v>
      </c>
    </row>
    <row r="1594" spans="1:6" ht="15.75" customHeight="1">
      <c r="A1594" s="5">
        <v>1593</v>
      </c>
      <c r="B1594" s="6" t="s">
        <v>4657</v>
      </c>
      <c r="C1594" s="7" t="s">
        <v>4658</v>
      </c>
      <c r="D1594" s="4" t="s">
        <v>4659</v>
      </c>
      <c r="E1594" s="7" t="s">
        <v>50</v>
      </c>
      <c r="F1594" s="7" t="s">
        <v>23</v>
      </c>
    </row>
    <row r="1595" spans="1:6" ht="15.75" customHeight="1">
      <c r="A1595" s="5">
        <v>1594</v>
      </c>
      <c r="B1595" s="6" t="s">
        <v>4660</v>
      </c>
      <c r="C1595" s="7" t="s">
        <v>4661</v>
      </c>
      <c r="D1595" s="4" t="s">
        <v>4662</v>
      </c>
      <c r="E1595" s="7" t="s">
        <v>180</v>
      </c>
      <c r="F1595" s="7" t="s">
        <v>23</v>
      </c>
    </row>
    <row r="1596" spans="1:6" ht="15.75" customHeight="1">
      <c r="A1596" s="5">
        <v>1595</v>
      </c>
      <c r="B1596" s="6" t="s">
        <v>4663</v>
      </c>
      <c r="C1596" s="7" t="s">
        <v>4664</v>
      </c>
      <c r="D1596" s="4" t="s">
        <v>4665</v>
      </c>
      <c r="E1596" s="7" t="s">
        <v>569</v>
      </c>
      <c r="F1596" s="7" t="s">
        <v>23</v>
      </c>
    </row>
    <row r="1597" spans="1:6" ht="15.75" customHeight="1">
      <c r="A1597" s="5">
        <v>1596</v>
      </c>
      <c r="B1597" s="6" t="s">
        <v>4666</v>
      </c>
      <c r="C1597" s="7" t="s">
        <v>4667</v>
      </c>
      <c r="D1597" s="4" t="s">
        <v>4668</v>
      </c>
      <c r="E1597" s="7" t="s">
        <v>180</v>
      </c>
      <c r="F1597" s="7" t="s">
        <v>23</v>
      </c>
    </row>
    <row r="1598" spans="1:6" ht="15.75" customHeight="1">
      <c r="A1598" s="5">
        <v>1597</v>
      </c>
      <c r="B1598" s="6" t="s">
        <v>4669</v>
      </c>
      <c r="C1598" s="7" t="s">
        <v>4670</v>
      </c>
      <c r="D1598" s="4" t="s">
        <v>4671</v>
      </c>
      <c r="E1598" s="7" t="s">
        <v>180</v>
      </c>
      <c r="F1598" s="7" t="s">
        <v>23</v>
      </c>
    </row>
    <row r="1599" spans="1:6" ht="15.75" customHeight="1">
      <c r="A1599" s="5">
        <v>1598</v>
      </c>
      <c r="B1599" s="6" t="s">
        <v>4672</v>
      </c>
      <c r="C1599" s="7" t="s">
        <v>4673</v>
      </c>
      <c r="D1599" s="4" t="s">
        <v>4674</v>
      </c>
      <c r="E1599" s="7" t="s">
        <v>388</v>
      </c>
      <c r="F1599" s="7" t="s">
        <v>23</v>
      </c>
    </row>
    <row r="1600" spans="1:6" ht="15.75" customHeight="1">
      <c r="A1600" s="5">
        <v>1599</v>
      </c>
      <c r="B1600" s="6" t="s">
        <v>4675</v>
      </c>
      <c r="C1600" s="7" t="s">
        <v>4676</v>
      </c>
      <c r="D1600" s="4" t="s">
        <v>4677</v>
      </c>
      <c r="E1600" s="7" t="s">
        <v>50</v>
      </c>
      <c r="F1600" s="7" t="s">
        <v>23</v>
      </c>
    </row>
    <row r="1601" spans="1:6" ht="15.75" customHeight="1">
      <c r="A1601" s="5">
        <v>1600</v>
      </c>
      <c r="B1601" s="6" t="s">
        <v>4678</v>
      </c>
      <c r="C1601" s="7" t="s">
        <v>4052</v>
      </c>
      <c r="D1601" s="4" t="s">
        <v>4679</v>
      </c>
      <c r="E1601" s="7" t="s">
        <v>40</v>
      </c>
      <c r="F1601" s="7" t="s">
        <v>23</v>
      </c>
    </row>
    <row r="1602" spans="1:6" ht="15.75" customHeight="1">
      <c r="A1602" s="5">
        <v>1601</v>
      </c>
      <c r="B1602" s="6" t="s">
        <v>4680</v>
      </c>
      <c r="C1602" s="7" t="s">
        <v>4681</v>
      </c>
      <c r="D1602" s="4" t="s">
        <v>4682</v>
      </c>
      <c r="E1602" s="7" t="s">
        <v>569</v>
      </c>
      <c r="F1602" s="7" t="s">
        <v>23</v>
      </c>
    </row>
    <row r="1603" spans="1:6" ht="15.75" customHeight="1">
      <c r="A1603" s="5">
        <v>1602</v>
      </c>
      <c r="B1603" s="6" t="s">
        <v>4683</v>
      </c>
      <c r="C1603" s="7" t="s">
        <v>4684</v>
      </c>
      <c r="D1603" s="4" t="s">
        <v>4685</v>
      </c>
      <c r="E1603" s="7" t="s">
        <v>40</v>
      </c>
      <c r="F1603" s="7" t="s">
        <v>23</v>
      </c>
    </row>
    <row r="1604" spans="1:6" ht="15.75" customHeight="1">
      <c r="A1604" s="5">
        <v>1603</v>
      </c>
      <c r="B1604" s="6" t="s">
        <v>4686</v>
      </c>
      <c r="C1604" s="7" t="s">
        <v>4687</v>
      </c>
      <c r="D1604" s="4" t="s">
        <v>4688</v>
      </c>
      <c r="E1604" s="7" t="s">
        <v>180</v>
      </c>
      <c r="F1604" s="7" t="s">
        <v>23</v>
      </c>
    </row>
    <row r="1605" spans="1:6" ht="15.75" customHeight="1">
      <c r="A1605" s="5">
        <v>1604</v>
      </c>
      <c r="B1605" s="6" t="s">
        <v>4689</v>
      </c>
      <c r="C1605" s="7" t="s">
        <v>4690</v>
      </c>
      <c r="D1605" s="4" t="s">
        <v>4691</v>
      </c>
      <c r="E1605" s="7" t="s">
        <v>95</v>
      </c>
      <c r="F1605" s="7" t="s">
        <v>23</v>
      </c>
    </row>
    <row r="1606" spans="1:6" ht="15.75" customHeight="1">
      <c r="A1606" s="5">
        <v>1605</v>
      </c>
      <c r="B1606" s="6" t="s">
        <v>4692</v>
      </c>
      <c r="C1606" s="7" t="s">
        <v>4693</v>
      </c>
      <c r="D1606" s="4" t="s">
        <v>4694</v>
      </c>
      <c r="E1606" s="7" t="s">
        <v>569</v>
      </c>
      <c r="F1606" s="7" t="s">
        <v>23</v>
      </c>
    </row>
    <row r="1607" spans="1:6" ht="15.75" customHeight="1">
      <c r="A1607" s="5">
        <v>1606</v>
      </c>
      <c r="B1607" s="6" t="s">
        <v>4695</v>
      </c>
      <c r="C1607" s="7" t="s">
        <v>4696</v>
      </c>
      <c r="D1607" s="4" t="s">
        <v>4697</v>
      </c>
      <c r="E1607" s="7" t="s">
        <v>569</v>
      </c>
      <c r="F1607" s="7" t="s">
        <v>23</v>
      </c>
    </row>
    <row r="1608" spans="1:6" ht="15.75" customHeight="1">
      <c r="A1608" s="5">
        <v>1607</v>
      </c>
      <c r="B1608" s="6" t="s">
        <v>4698</v>
      </c>
      <c r="C1608" s="7" t="s">
        <v>4699</v>
      </c>
      <c r="D1608" s="4" t="s">
        <v>4700</v>
      </c>
      <c r="E1608" s="7" t="s">
        <v>501</v>
      </c>
      <c r="F1608" s="7" t="s">
        <v>23</v>
      </c>
    </row>
    <row r="1609" spans="1:6" ht="15.75" customHeight="1">
      <c r="A1609" s="5">
        <v>1608</v>
      </c>
      <c r="B1609" s="6" t="s">
        <v>4701</v>
      </c>
      <c r="C1609" s="7" t="s">
        <v>4702</v>
      </c>
      <c r="D1609" s="4" t="s">
        <v>4703</v>
      </c>
      <c r="E1609" s="7" t="s">
        <v>384</v>
      </c>
      <c r="F1609" s="7" t="s">
        <v>23</v>
      </c>
    </row>
    <row r="1610" spans="1:6" ht="15.75" customHeight="1">
      <c r="A1610" s="5">
        <v>1609</v>
      </c>
      <c r="B1610" s="6" t="s">
        <v>4704</v>
      </c>
      <c r="C1610" s="7" t="s">
        <v>4705</v>
      </c>
      <c r="D1610" s="4" t="s">
        <v>4706</v>
      </c>
      <c r="E1610" s="7" t="s">
        <v>120</v>
      </c>
      <c r="F1610" s="7" t="s">
        <v>23</v>
      </c>
    </row>
    <row r="1611" spans="1:6" ht="15.75" customHeight="1">
      <c r="A1611" s="5">
        <v>1610</v>
      </c>
      <c r="B1611" s="6" t="s">
        <v>4707</v>
      </c>
      <c r="C1611" s="7" t="s">
        <v>4708</v>
      </c>
      <c r="D1611" s="4" t="s">
        <v>4709</v>
      </c>
      <c r="E1611" s="7" t="s">
        <v>50</v>
      </c>
      <c r="F1611" s="7" t="s">
        <v>23</v>
      </c>
    </row>
    <row r="1612" spans="1:6" ht="15.75" customHeight="1">
      <c r="A1612" s="5">
        <v>1611</v>
      </c>
      <c r="B1612" s="6" t="s">
        <v>4710</v>
      </c>
      <c r="C1612" s="7" t="s">
        <v>4711</v>
      </c>
      <c r="D1612" s="4" t="s">
        <v>4712</v>
      </c>
      <c r="E1612" s="7" t="s">
        <v>40</v>
      </c>
      <c r="F1612" s="7" t="s">
        <v>23</v>
      </c>
    </row>
    <row r="1613" spans="1:6" ht="15.75" customHeight="1">
      <c r="A1613" s="5">
        <v>1612</v>
      </c>
      <c r="B1613" s="6" t="s">
        <v>4713</v>
      </c>
      <c r="C1613" s="7" t="s">
        <v>4714</v>
      </c>
      <c r="D1613" s="4" t="s">
        <v>4715</v>
      </c>
      <c r="E1613" s="7" t="s">
        <v>180</v>
      </c>
      <c r="F1613" s="7" t="s">
        <v>23</v>
      </c>
    </row>
    <row r="1614" spans="1:6" ht="15.75" customHeight="1">
      <c r="A1614" s="5">
        <v>1613</v>
      </c>
      <c r="B1614" s="6" t="s">
        <v>4716</v>
      </c>
      <c r="C1614" s="7" t="s">
        <v>4717</v>
      </c>
      <c r="D1614" s="4" t="s">
        <v>4718</v>
      </c>
      <c r="E1614" s="7" t="s">
        <v>388</v>
      </c>
      <c r="F1614" s="7" t="s">
        <v>23</v>
      </c>
    </row>
    <row r="1615" spans="1:6" ht="15.75" customHeight="1">
      <c r="A1615" s="5">
        <v>1614</v>
      </c>
      <c r="B1615" s="6" t="s">
        <v>4719</v>
      </c>
      <c r="C1615" s="7" t="s">
        <v>4720</v>
      </c>
      <c r="D1615" s="4" t="s">
        <v>4721</v>
      </c>
      <c r="E1615" s="7" t="s">
        <v>180</v>
      </c>
      <c r="F1615" s="7" t="s">
        <v>23</v>
      </c>
    </row>
    <row r="1616" spans="1:6" ht="15.75" customHeight="1">
      <c r="A1616" s="5">
        <v>1615</v>
      </c>
      <c r="B1616" s="6" t="s">
        <v>4722</v>
      </c>
      <c r="C1616" s="7" t="s">
        <v>3926</v>
      </c>
      <c r="D1616" s="4" t="s">
        <v>4723</v>
      </c>
      <c r="E1616" s="7" t="s">
        <v>180</v>
      </c>
      <c r="F1616" s="7" t="s">
        <v>23</v>
      </c>
    </row>
    <row r="1617" spans="1:6" ht="15.75" customHeight="1">
      <c r="A1617" s="5">
        <v>1616</v>
      </c>
      <c r="B1617" s="6" t="s">
        <v>4724</v>
      </c>
      <c r="C1617" s="7" t="s">
        <v>4725</v>
      </c>
      <c r="D1617" s="4" t="s">
        <v>4726</v>
      </c>
      <c r="E1617" s="7" t="s">
        <v>36</v>
      </c>
      <c r="F1617" s="7" t="s">
        <v>23</v>
      </c>
    </row>
    <row r="1618" spans="1:6" ht="15.75" customHeight="1">
      <c r="A1618" s="5">
        <v>1617</v>
      </c>
      <c r="B1618" s="6" t="s">
        <v>4727</v>
      </c>
      <c r="C1618" s="7" t="s">
        <v>4728</v>
      </c>
      <c r="D1618" s="4" t="s">
        <v>4729</v>
      </c>
      <c r="E1618" s="7" t="s">
        <v>50</v>
      </c>
      <c r="F1618" s="7" t="s">
        <v>23</v>
      </c>
    </row>
    <row r="1619" spans="1:6" ht="15.75" customHeight="1">
      <c r="A1619" s="5">
        <v>1618</v>
      </c>
      <c r="B1619" s="6" t="s">
        <v>4730</v>
      </c>
      <c r="C1619" s="7" t="s">
        <v>4731</v>
      </c>
      <c r="D1619" s="4" t="s">
        <v>4732</v>
      </c>
      <c r="E1619" s="7" t="s">
        <v>384</v>
      </c>
      <c r="F1619" s="7" t="s">
        <v>23</v>
      </c>
    </row>
    <row r="1620" spans="1:6" ht="15.75" customHeight="1">
      <c r="A1620" s="5">
        <v>1619</v>
      </c>
      <c r="B1620" s="6" t="s">
        <v>4733</v>
      </c>
      <c r="C1620" s="7" t="s">
        <v>4734</v>
      </c>
      <c r="D1620" s="4" t="s">
        <v>4735</v>
      </c>
      <c r="E1620" s="7" t="s">
        <v>120</v>
      </c>
      <c r="F1620" s="7" t="s">
        <v>23</v>
      </c>
    </row>
    <row r="1621" spans="1:6" ht="15.75" customHeight="1">
      <c r="A1621" s="5">
        <v>1620</v>
      </c>
      <c r="B1621" s="6" t="s">
        <v>4736</v>
      </c>
      <c r="C1621" s="7" t="s">
        <v>4737</v>
      </c>
      <c r="D1621" s="4" t="s">
        <v>4738</v>
      </c>
      <c r="E1621" s="7" t="s">
        <v>40</v>
      </c>
      <c r="F1621" s="7" t="s">
        <v>23</v>
      </c>
    </row>
    <row r="1622" spans="1:6" ht="15.75" customHeight="1">
      <c r="A1622" s="5">
        <v>1621</v>
      </c>
      <c r="B1622" s="6" t="s">
        <v>4739</v>
      </c>
      <c r="C1622" s="7" t="s">
        <v>4740</v>
      </c>
      <c r="D1622" s="4" t="s">
        <v>4741</v>
      </c>
      <c r="E1622" s="7" t="s">
        <v>36</v>
      </c>
      <c r="F1622" s="7" t="s">
        <v>23</v>
      </c>
    </row>
    <row r="1623" spans="1:6" ht="15.75" customHeight="1">
      <c r="A1623" s="5">
        <v>1622</v>
      </c>
      <c r="B1623" s="6" t="s">
        <v>4742</v>
      </c>
      <c r="C1623" s="7" t="s">
        <v>4743</v>
      </c>
      <c r="D1623" s="4" t="s">
        <v>4744</v>
      </c>
      <c r="E1623" s="7" t="s">
        <v>388</v>
      </c>
      <c r="F1623" s="7" t="s">
        <v>23</v>
      </c>
    </row>
    <row r="1624" spans="1:6" ht="15.75" customHeight="1">
      <c r="A1624" s="5">
        <v>1623</v>
      </c>
      <c r="B1624" s="6" t="s">
        <v>4745</v>
      </c>
      <c r="C1624" s="7" t="s">
        <v>4746</v>
      </c>
      <c r="D1624" s="4" t="s">
        <v>4747</v>
      </c>
      <c r="E1624" s="7" t="s">
        <v>120</v>
      </c>
      <c r="F1624" s="7" t="s">
        <v>23</v>
      </c>
    </row>
    <row r="1625" spans="1:6" ht="15.75" customHeight="1">
      <c r="A1625" s="5">
        <v>1624</v>
      </c>
      <c r="B1625" s="6" t="s">
        <v>4748</v>
      </c>
      <c r="C1625" s="7" t="s">
        <v>4749</v>
      </c>
      <c r="D1625" s="4" t="s">
        <v>4750</v>
      </c>
      <c r="E1625" s="7" t="s">
        <v>120</v>
      </c>
      <c r="F1625" s="7" t="s">
        <v>23</v>
      </c>
    </row>
    <row r="1626" spans="1:6" ht="15.75" customHeight="1">
      <c r="A1626" s="5">
        <v>1625</v>
      </c>
      <c r="B1626" s="6" t="s">
        <v>4751</v>
      </c>
      <c r="C1626" s="7" t="s">
        <v>4752</v>
      </c>
      <c r="D1626" s="4" t="s">
        <v>4753</v>
      </c>
      <c r="E1626" s="7" t="s">
        <v>569</v>
      </c>
      <c r="F1626" s="7" t="s">
        <v>23</v>
      </c>
    </row>
    <row r="1627" spans="1:6" ht="15.75" customHeight="1">
      <c r="A1627" s="5">
        <v>1626</v>
      </c>
      <c r="B1627" s="6" t="s">
        <v>4754</v>
      </c>
      <c r="C1627" s="7" t="s">
        <v>4755</v>
      </c>
      <c r="D1627" s="4" t="s">
        <v>4756</v>
      </c>
      <c r="E1627" s="7" t="s">
        <v>40</v>
      </c>
      <c r="F1627" s="7" t="s">
        <v>23</v>
      </c>
    </row>
    <row r="1628" spans="1:6" ht="15.75" customHeight="1">
      <c r="A1628" s="5">
        <v>1627</v>
      </c>
      <c r="B1628" s="6" t="s">
        <v>4757</v>
      </c>
      <c r="C1628" s="7" t="s">
        <v>4758</v>
      </c>
      <c r="D1628" s="4" t="s">
        <v>4759</v>
      </c>
      <c r="E1628" s="7" t="s">
        <v>120</v>
      </c>
      <c r="F1628" s="7" t="s">
        <v>23</v>
      </c>
    </row>
    <row r="1629" spans="1:6" ht="15.75" customHeight="1">
      <c r="A1629" s="5">
        <v>1628</v>
      </c>
      <c r="B1629" s="6" t="s">
        <v>4760</v>
      </c>
      <c r="C1629" s="7" t="s">
        <v>4761</v>
      </c>
      <c r="D1629" s="4" t="s">
        <v>4762</v>
      </c>
      <c r="E1629" s="7" t="s">
        <v>569</v>
      </c>
      <c r="F1629" s="7" t="s">
        <v>23</v>
      </c>
    </row>
    <row r="1630" spans="1:6" ht="15.75" customHeight="1">
      <c r="A1630" s="5">
        <v>1629</v>
      </c>
      <c r="B1630" s="6" t="s">
        <v>4763</v>
      </c>
      <c r="C1630" s="7" t="s">
        <v>4764</v>
      </c>
      <c r="D1630" s="4" t="s">
        <v>4765</v>
      </c>
      <c r="E1630" s="7" t="s">
        <v>180</v>
      </c>
      <c r="F1630" s="7" t="s">
        <v>23</v>
      </c>
    </row>
    <row r="1631" spans="1:6" ht="15.75" customHeight="1">
      <c r="A1631" s="5">
        <v>1630</v>
      </c>
      <c r="B1631" s="6" t="s">
        <v>4766</v>
      </c>
      <c r="C1631" s="7" t="s">
        <v>4767</v>
      </c>
      <c r="D1631" s="4" t="s">
        <v>4768</v>
      </c>
      <c r="E1631" s="7" t="s">
        <v>569</v>
      </c>
      <c r="F1631" s="7" t="s">
        <v>23</v>
      </c>
    </row>
    <row r="1632" spans="1:6" ht="15.75" customHeight="1">
      <c r="A1632" s="5">
        <v>1631</v>
      </c>
      <c r="B1632" s="6" t="s">
        <v>4769</v>
      </c>
      <c r="C1632" s="7" t="s">
        <v>4770</v>
      </c>
      <c r="D1632" s="4" t="s">
        <v>4771</v>
      </c>
      <c r="E1632" s="7" t="s">
        <v>40</v>
      </c>
      <c r="F1632" s="7" t="s">
        <v>23</v>
      </c>
    </row>
    <row r="1633" spans="1:6" ht="15.75" customHeight="1">
      <c r="A1633" s="5">
        <v>1632</v>
      </c>
      <c r="B1633" s="6" t="s">
        <v>4772</v>
      </c>
      <c r="C1633" s="7" t="s">
        <v>4773</v>
      </c>
      <c r="D1633" s="4" t="s">
        <v>4774</v>
      </c>
      <c r="E1633" s="7" t="s">
        <v>40</v>
      </c>
      <c r="F1633" s="7" t="s">
        <v>23</v>
      </c>
    </row>
    <row r="1634" spans="1:6" ht="15.75" customHeight="1">
      <c r="A1634" s="5">
        <v>1633</v>
      </c>
      <c r="B1634" s="6" t="s">
        <v>4775</v>
      </c>
      <c r="C1634" s="7" t="s">
        <v>4776</v>
      </c>
      <c r="D1634" s="4" t="s">
        <v>4777</v>
      </c>
      <c r="E1634" s="7" t="s">
        <v>501</v>
      </c>
      <c r="F1634" s="7" t="s">
        <v>23</v>
      </c>
    </row>
    <row r="1635" spans="1:6" ht="15.75" customHeight="1">
      <c r="A1635" s="5">
        <v>1634</v>
      </c>
      <c r="B1635" s="6" t="s">
        <v>4778</v>
      </c>
      <c r="C1635" s="7" t="s">
        <v>4779</v>
      </c>
      <c r="D1635" s="4" t="s">
        <v>4780</v>
      </c>
      <c r="E1635" s="7" t="s">
        <v>388</v>
      </c>
      <c r="F1635" s="7" t="s">
        <v>23</v>
      </c>
    </row>
    <row r="1636" spans="1:6" ht="15.75" customHeight="1">
      <c r="A1636" s="5">
        <v>1635</v>
      </c>
      <c r="B1636" s="6" t="s">
        <v>4781</v>
      </c>
      <c r="C1636" s="7" t="s">
        <v>4782</v>
      </c>
      <c r="D1636" s="4" t="s">
        <v>4783</v>
      </c>
      <c r="E1636" s="7" t="s">
        <v>40</v>
      </c>
      <c r="F1636" s="7" t="s">
        <v>23</v>
      </c>
    </row>
    <row r="1637" spans="1:6" ht="15.75" customHeight="1">
      <c r="A1637" s="5">
        <v>1636</v>
      </c>
      <c r="B1637" s="6" t="s">
        <v>4784</v>
      </c>
      <c r="C1637" s="7" t="s">
        <v>4785</v>
      </c>
      <c r="D1637" s="4" t="s">
        <v>4786</v>
      </c>
      <c r="E1637" s="7" t="s">
        <v>120</v>
      </c>
      <c r="F1637" s="7" t="s">
        <v>23</v>
      </c>
    </row>
    <row r="1638" spans="1:6" ht="15.75" customHeight="1">
      <c r="A1638" s="5">
        <v>1637</v>
      </c>
      <c r="B1638" s="6" t="s">
        <v>4787</v>
      </c>
      <c r="C1638" s="7" t="s">
        <v>4788</v>
      </c>
      <c r="D1638" s="4" t="s">
        <v>4789</v>
      </c>
      <c r="E1638" s="7" t="s">
        <v>36</v>
      </c>
      <c r="F1638" s="7" t="s">
        <v>23</v>
      </c>
    </row>
    <row r="1639" spans="1:6" ht="15.75" customHeight="1">
      <c r="A1639" s="5">
        <v>1638</v>
      </c>
      <c r="B1639" s="6" t="s">
        <v>4790</v>
      </c>
      <c r="C1639" s="7" t="s">
        <v>4791</v>
      </c>
      <c r="D1639" s="4" t="s">
        <v>4792</v>
      </c>
      <c r="E1639" s="7" t="s">
        <v>127</v>
      </c>
      <c r="F1639" s="7" t="s">
        <v>23</v>
      </c>
    </row>
    <row r="1640" spans="1:6" ht="15.75" customHeight="1">
      <c r="A1640" s="5">
        <v>1639</v>
      </c>
      <c r="B1640" s="6" t="s">
        <v>4793</v>
      </c>
      <c r="C1640" s="7" t="s">
        <v>4794</v>
      </c>
      <c r="D1640" s="4" t="s">
        <v>4795</v>
      </c>
      <c r="E1640" s="7" t="s">
        <v>127</v>
      </c>
      <c r="F1640" s="7" t="s">
        <v>23</v>
      </c>
    </row>
    <row r="1641" spans="1:6" ht="15.75" customHeight="1">
      <c r="A1641" s="5">
        <v>1640</v>
      </c>
      <c r="B1641" s="6" t="s">
        <v>4796</v>
      </c>
      <c r="C1641" s="7" t="s">
        <v>4797</v>
      </c>
      <c r="D1641" s="4" t="s">
        <v>4798</v>
      </c>
      <c r="E1641" s="7" t="s">
        <v>127</v>
      </c>
      <c r="F1641" s="7" t="s">
        <v>23</v>
      </c>
    </row>
    <row r="1642" spans="1:6" ht="15.75" customHeight="1">
      <c r="A1642" s="5">
        <v>1641</v>
      </c>
      <c r="B1642" s="6" t="s">
        <v>4799</v>
      </c>
      <c r="C1642" s="7" t="s">
        <v>4800</v>
      </c>
      <c r="D1642" s="4" t="s">
        <v>4801</v>
      </c>
      <c r="E1642" s="7" t="s">
        <v>36</v>
      </c>
      <c r="F1642" s="7" t="s">
        <v>23</v>
      </c>
    </row>
    <row r="1643" spans="1:6" ht="15.75" customHeight="1">
      <c r="A1643" s="5">
        <v>1642</v>
      </c>
      <c r="B1643" s="6" t="s">
        <v>4802</v>
      </c>
      <c r="C1643" s="7" t="s">
        <v>4803</v>
      </c>
      <c r="D1643" s="4" t="s">
        <v>4804</v>
      </c>
      <c r="E1643" s="7" t="s">
        <v>1769</v>
      </c>
      <c r="F1643" s="7" t="s">
        <v>23</v>
      </c>
    </row>
    <row r="1644" spans="1:6" ht="15.75" customHeight="1">
      <c r="A1644" s="5">
        <v>1643</v>
      </c>
      <c r="B1644" s="6" t="s">
        <v>4805</v>
      </c>
      <c r="C1644" s="7" t="s">
        <v>4806</v>
      </c>
      <c r="D1644" s="4" t="s">
        <v>4807</v>
      </c>
      <c r="E1644" s="7" t="s">
        <v>180</v>
      </c>
      <c r="F1644" s="7" t="s">
        <v>23</v>
      </c>
    </row>
    <row r="1645" spans="1:6" ht="15.75" customHeight="1">
      <c r="A1645" s="5">
        <v>1644</v>
      </c>
      <c r="B1645" s="6" t="s">
        <v>4808</v>
      </c>
      <c r="C1645" s="7" t="s">
        <v>4809</v>
      </c>
      <c r="D1645" s="4" t="s">
        <v>4810</v>
      </c>
      <c r="E1645" s="7" t="s">
        <v>127</v>
      </c>
      <c r="F1645" s="7" t="s">
        <v>23</v>
      </c>
    </row>
    <row r="1646" spans="1:6" ht="15.75" customHeight="1">
      <c r="A1646" s="5">
        <v>1645</v>
      </c>
      <c r="B1646" s="6" t="s">
        <v>4811</v>
      </c>
      <c r="C1646" s="7" t="s">
        <v>4812</v>
      </c>
      <c r="D1646" s="4" t="s">
        <v>4813</v>
      </c>
      <c r="E1646" s="7" t="s">
        <v>120</v>
      </c>
      <c r="F1646" s="7" t="s">
        <v>23</v>
      </c>
    </row>
    <row r="1647" spans="1:6" ht="15.75" customHeight="1">
      <c r="A1647" s="5">
        <v>1646</v>
      </c>
      <c r="B1647" s="6" t="s">
        <v>4814</v>
      </c>
      <c r="C1647" s="7" t="s">
        <v>4815</v>
      </c>
      <c r="D1647" s="4" t="s">
        <v>4816</v>
      </c>
      <c r="E1647" s="7" t="s">
        <v>569</v>
      </c>
      <c r="F1647" s="7" t="s">
        <v>23</v>
      </c>
    </row>
    <row r="1648" spans="1:6" ht="15.75" customHeight="1">
      <c r="A1648" s="5">
        <v>1647</v>
      </c>
      <c r="B1648" s="6" t="s">
        <v>4817</v>
      </c>
      <c r="C1648" s="7" t="s">
        <v>4818</v>
      </c>
      <c r="D1648" s="4" t="s">
        <v>4819</v>
      </c>
      <c r="E1648" s="7" t="s">
        <v>384</v>
      </c>
      <c r="F1648" s="7" t="s">
        <v>23</v>
      </c>
    </row>
    <row r="1649" spans="1:6" ht="15.75" customHeight="1">
      <c r="A1649" s="5">
        <v>1648</v>
      </c>
      <c r="B1649" s="6" t="s">
        <v>4820</v>
      </c>
      <c r="C1649" s="7" t="s">
        <v>4821</v>
      </c>
      <c r="D1649" s="4" t="s">
        <v>4822</v>
      </c>
      <c r="E1649" s="7" t="s">
        <v>22</v>
      </c>
      <c r="F1649" s="7" t="s">
        <v>23</v>
      </c>
    </row>
    <row r="1650" spans="1:6" ht="15.75" customHeight="1">
      <c r="A1650" s="5">
        <v>1649</v>
      </c>
      <c r="B1650" s="6" t="s">
        <v>4823</v>
      </c>
      <c r="C1650" s="7" t="s">
        <v>4824</v>
      </c>
      <c r="D1650" s="4" t="s">
        <v>4825</v>
      </c>
      <c r="E1650" s="7" t="s">
        <v>501</v>
      </c>
      <c r="F1650" s="7" t="s">
        <v>23</v>
      </c>
    </row>
    <row r="1651" spans="1:6" ht="15.75" customHeight="1">
      <c r="A1651" s="5">
        <v>1650</v>
      </c>
      <c r="B1651" s="6" t="s">
        <v>4826</v>
      </c>
      <c r="C1651" s="7" t="s">
        <v>4827</v>
      </c>
      <c r="D1651" s="4" t="s">
        <v>4828</v>
      </c>
      <c r="E1651" s="7" t="s">
        <v>127</v>
      </c>
      <c r="F1651" s="7" t="s">
        <v>23</v>
      </c>
    </row>
    <row r="1652" spans="1:6" ht="15.75" customHeight="1">
      <c r="A1652" s="5">
        <v>1651</v>
      </c>
      <c r="B1652" s="6" t="s">
        <v>4829</v>
      </c>
      <c r="C1652" s="7" t="s">
        <v>4830</v>
      </c>
      <c r="D1652" s="4" t="s">
        <v>4831</v>
      </c>
      <c r="E1652" s="7" t="s">
        <v>50</v>
      </c>
      <c r="F1652" s="7" t="s">
        <v>23</v>
      </c>
    </row>
    <row r="1653" spans="1:6" ht="15.75" customHeight="1">
      <c r="A1653" s="5">
        <v>1652</v>
      </c>
      <c r="B1653" s="6" t="s">
        <v>4832</v>
      </c>
      <c r="C1653" s="7" t="s">
        <v>4833</v>
      </c>
      <c r="D1653" s="4" t="s">
        <v>4834</v>
      </c>
      <c r="E1653" s="7" t="s">
        <v>36</v>
      </c>
      <c r="F1653" s="7" t="s">
        <v>23</v>
      </c>
    </row>
    <row r="1654" spans="1:6" ht="15.75" customHeight="1">
      <c r="A1654" s="5">
        <v>1653</v>
      </c>
      <c r="B1654" s="6" t="s">
        <v>4835</v>
      </c>
      <c r="C1654" s="7" t="s">
        <v>4836</v>
      </c>
      <c r="D1654" s="4" t="s">
        <v>4837</v>
      </c>
      <c r="E1654" s="7" t="s">
        <v>40</v>
      </c>
      <c r="F1654" s="7" t="s">
        <v>23</v>
      </c>
    </row>
    <row r="1655" spans="1:6" ht="15.75" customHeight="1">
      <c r="A1655" s="5">
        <v>1654</v>
      </c>
      <c r="B1655" s="6" t="s">
        <v>4838</v>
      </c>
      <c r="C1655" s="7" t="s">
        <v>4839</v>
      </c>
      <c r="D1655" s="4" t="s">
        <v>4840</v>
      </c>
      <c r="E1655" s="7" t="s">
        <v>384</v>
      </c>
      <c r="F1655" s="7" t="s">
        <v>23</v>
      </c>
    </row>
    <row r="1656" spans="1:6" ht="15.75" customHeight="1">
      <c r="A1656" s="5">
        <v>1655</v>
      </c>
      <c r="B1656" s="6" t="s">
        <v>4841</v>
      </c>
      <c r="C1656" s="7" t="s">
        <v>4842</v>
      </c>
      <c r="D1656" s="4" t="s">
        <v>4843</v>
      </c>
      <c r="E1656" s="7" t="s">
        <v>535</v>
      </c>
      <c r="F1656" s="7" t="s">
        <v>23</v>
      </c>
    </row>
    <row r="1657" spans="1:6" ht="15.75" customHeight="1">
      <c r="A1657" s="5">
        <v>1656</v>
      </c>
      <c r="B1657" s="6" t="s">
        <v>4844</v>
      </c>
      <c r="C1657" s="7" t="s">
        <v>4845</v>
      </c>
      <c r="D1657" s="4" t="s">
        <v>4846</v>
      </c>
      <c r="E1657" s="7" t="s">
        <v>535</v>
      </c>
      <c r="F1657" s="7" t="s">
        <v>23</v>
      </c>
    </row>
    <row r="1658" spans="1:6" ht="15.75" customHeight="1">
      <c r="A1658" s="5">
        <v>1657</v>
      </c>
      <c r="B1658" s="6" t="s">
        <v>4847</v>
      </c>
      <c r="C1658" s="7" t="s">
        <v>4848</v>
      </c>
      <c r="D1658" s="4" t="s">
        <v>4849</v>
      </c>
      <c r="E1658" s="7" t="s">
        <v>120</v>
      </c>
      <c r="F1658" s="7" t="s">
        <v>23</v>
      </c>
    </row>
    <row r="1659" spans="1:6" ht="15.75" customHeight="1">
      <c r="A1659" s="5">
        <v>1658</v>
      </c>
      <c r="B1659" s="6" t="s">
        <v>4850</v>
      </c>
      <c r="C1659" s="7" t="s">
        <v>4851</v>
      </c>
      <c r="D1659" s="4" t="s">
        <v>4852</v>
      </c>
      <c r="E1659" s="7" t="s">
        <v>569</v>
      </c>
      <c r="F1659" s="7" t="s">
        <v>23</v>
      </c>
    </row>
    <row r="1660" spans="1:6" ht="15.75" customHeight="1">
      <c r="A1660" s="5">
        <v>1659</v>
      </c>
      <c r="B1660" s="6" t="s">
        <v>4853</v>
      </c>
      <c r="C1660" s="7" t="s">
        <v>4854</v>
      </c>
      <c r="D1660" s="4" t="s">
        <v>4855</v>
      </c>
      <c r="E1660" s="7" t="s">
        <v>569</v>
      </c>
      <c r="F1660" s="7" t="s">
        <v>23</v>
      </c>
    </row>
    <row r="1661" spans="1:6" ht="15.75" customHeight="1">
      <c r="A1661" s="5">
        <v>1660</v>
      </c>
      <c r="B1661" s="6" t="s">
        <v>4856</v>
      </c>
      <c r="C1661" s="7" t="s">
        <v>4857</v>
      </c>
      <c r="D1661" s="4" t="s">
        <v>4858</v>
      </c>
      <c r="E1661" s="7" t="s">
        <v>40</v>
      </c>
      <c r="F1661" s="7" t="s">
        <v>23</v>
      </c>
    </row>
    <row r="1662" spans="1:6" ht="15.75" customHeight="1">
      <c r="A1662" s="5">
        <v>1661</v>
      </c>
      <c r="B1662" s="6" t="s">
        <v>4859</v>
      </c>
      <c r="C1662" s="7" t="s">
        <v>4860</v>
      </c>
      <c r="D1662" s="4" t="s">
        <v>4861</v>
      </c>
      <c r="E1662" s="7" t="s">
        <v>569</v>
      </c>
      <c r="F1662" s="7" t="s">
        <v>23</v>
      </c>
    </row>
    <row r="1663" spans="1:6" ht="15.75" customHeight="1">
      <c r="A1663" s="5">
        <v>1662</v>
      </c>
      <c r="B1663" s="6" t="s">
        <v>4862</v>
      </c>
      <c r="C1663" s="7" t="s">
        <v>4863</v>
      </c>
      <c r="D1663" s="4" t="s">
        <v>4864</v>
      </c>
      <c r="E1663" s="7" t="s">
        <v>180</v>
      </c>
      <c r="F1663" s="7" t="s">
        <v>23</v>
      </c>
    </row>
    <row r="1664" spans="1:6" ht="15.75" customHeight="1">
      <c r="A1664" s="5">
        <v>1663</v>
      </c>
      <c r="B1664" s="6" t="s">
        <v>4865</v>
      </c>
      <c r="C1664" s="7" t="s">
        <v>4866</v>
      </c>
      <c r="D1664" s="4" t="s">
        <v>4867</v>
      </c>
      <c r="E1664" s="7" t="s">
        <v>50</v>
      </c>
      <c r="F1664" s="7" t="s">
        <v>23</v>
      </c>
    </row>
    <row r="1665" spans="1:6" ht="15.75" customHeight="1">
      <c r="A1665" s="5">
        <v>1664</v>
      </c>
      <c r="B1665" s="6" t="s">
        <v>4868</v>
      </c>
      <c r="C1665" s="7" t="s">
        <v>4869</v>
      </c>
      <c r="D1665" s="4" t="s">
        <v>4870</v>
      </c>
      <c r="E1665" s="7" t="s">
        <v>40</v>
      </c>
      <c r="F1665" s="7" t="s">
        <v>23</v>
      </c>
    </row>
    <row r="1666" spans="1:6" ht="15.75" customHeight="1">
      <c r="A1666" s="5">
        <v>1665</v>
      </c>
      <c r="B1666" s="6" t="s">
        <v>4871</v>
      </c>
      <c r="C1666" s="7" t="s">
        <v>4872</v>
      </c>
      <c r="D1666" s="4" t="s">
        <v>4873</v>
      </c>
      <c r="E1666" s="7" t="s">
        <v>40</v>
      </c>
      <c r="F1666" s="7" t="s">
        <v>23</v>
      </c>
    </row>
    <row r="1667" spans="1:6" ht="15.75" customHeight="1">
      <c r="A1667" s="5">
        <v>1666</v>
      </c>
      <c r="B1667" s="6" t="s">
        <v>4874</v>
      </c>
      <c r="C1667" s="7" t="s">
        <v>4875</v>
      </c>
      <c r="D1667" s="4" t="s">
        <v>4876</v>
      </c>
      <c r="E1667" s="7" t="s">
        <v>50</v>
      </c>
      <c r="F1667" s="7" t="s">
        <v>23</v>
      </c>
    </row>
    <row r="1668" spans="1:6" ht="15.75" customHeight="1">
      <c r="A1668" s="5">
        <v>1667</v>
      </c>
      <c r="B1668" s="6" t="s">
        <v>4877</v>
      </c>
      <c r="C1668" s="7" t="s">
        <v>4878</v>
      </c>
      <c r="D1668" s="4" t="s">
        <v>4879</v>
      </c>
      <c r="E1668" s="7" t="s">
        <v>2209</v>
      </c>
      <c r="F1668" s="7" t="s">
        <v>23</v>
      </c>
    </row>
    <row r="1669" spans="1:6" ht="15.75" customHeight="1">
      <c r="A1669" s="5">
        <v>1668</v>
      </c>
      <c r="B1669" s="6" t="s">
        <v>4880</v>
      </c>
      <c r="C1669" s="7" t="s">
        <v>4881</v>
      </c>
      <c r="D1669" s="4" t="s">
        <v>4882</v>
      </c>
      <c r="E1669" s="7" t="s">
        <v>120</v>
      </c>
      <c r="F1669" s="7" t="s">
        <v>23</v>
      </c>
    </row>
    <row r="1670" spans="1:6" ht="15.75" customHeight="1">
      <c r="A1670" s="5">
        <v>1669</v>
      </c>
      <c r="B1670" s="6" t="s">
        <v>4883</v>
      </c>
      <c r="C1670" s="7" t="s">
        <v>4884</v>
      </c>
      <c r="D1670" s="4" t="s">
        <v>4885</v>
      </c>
      <c r="E1670" s="7" t="s">
        <v>501</v>
      </c>
      <c r="F1670" s="7" t="s">
        <v>23</v>
      </c>
    </row>
    <row r="1671" spans="1:6" ht="15.75" customHeight="1">
      <c r="A1671" s="5">
        <v>1670</v>
      </c>
      <c r="B1671" s="6" t="s">
        <v>4886</v>
      </c>
      <c r="C1671" s="7" t="s">
        <v>4887</v>
      </c>
      <c r="D1671" s="4" t="s">
        <v>4888</v>
      </c>
      <c r="E1671" s="7" t="s">
        <v>127</v>
      </c>
      <c r="F1671" s="7" t="s">
        <v>23</v>
      </c>
    </row>
    <row r="1672" spans="1:6" ht="15.75" customHeight="1">
      <c r="A1672" s="5">
        <v>1671</v>
      </c>
      <c r="B1672" s="6" t="s">
        <v>4889</v>
      </c>
      <c r="C1672" s="7" t="s">
        <v>4890</v>
      </c>
      <c r="D1672" s="4" t="s">
        <v>4891</v>
      </c>
      <c r="E1672" s="7" t="s">
        <v>50</v>
      </c>
      <c r="F1672" s="7" t="s">
        <v>23</v>
      </c>
    </row>
    <row r="1673" spans="1:6" ht="15.75" customHeight="1">
      <c r="A1673" s="5">
        <v>1672</v>
      </c>
      <c r="B1673" s="6" t="s">
        <v>4892</v>
      </c>
      <c r="C1673" s="7" t="s">
        <v>4893</v>
      </c>
      <c r="D1673" s="4" t="s">
        <v>4894</v>
      </c>
      <c r="E1673" s="7" t="s">
        <v>40</v>
      </c>
      <c r="F1673" s="7" t="s">
        <v>23</v>
      </c>
    </row>
    <row r="1674" spans="1:6" ht="15.75" customHeight="1">
      <c r="A1674" s="5">
        <v>1673</v>
      </c>
      <c r="B1674" s="6" t="s">
        <v>4895</v>
      </c>
      <c r="C1674" s="7" t="s">
        <v>4896</v>
      </c>
      <c r="D1674" s="4" t="s">
        <v>4897</v>
      </c>
      <c r="E1674" s="7" t="s">
        <v>1769</v>
      </c>
      <c r="F1674" s="7" t="s">
        <v>23</v>
      </c>
    </row>
    <row r="1675" spans="1:6" ht="15.75" customHeight="1">
      <c r="A1675" s="5">
        <v>1674</v>
      </c>
      <c r="B1675" s="6" t="s">
        <v>4898</v>
      </c>
      <c r="C1675" s="7" t="s">
        <v>4899</v>
      </c>
      <c r="D1675" s="4" t="s">
        <v>4900</v>
      </c>
      <c r="E1675" s="7" t="s">
        <v>2209</v>
      </c>
      <c r="F1675" s="7" t="s">
        <v>23</v>
      </c>
    </row>
    <row r="1676" spans="1:6" ht="15.75" customHeight="1">
      <c r="A1676" s="5">
        <v>1675</v>
      </c>
      <c r="B1676" s="6" t="s">
        <v>4901</v>
      </c>
      <c r="C1676" s="7" t="s">
        <v>4902</v>
      </c>
      <c r="D1676" s="4" t="s">
        <v>4903</v>
      </c>
      <c r="E1676" s="7" t="s">
        <v>2209</v>
      </c>
      <c r="F1676" s="7" t="s">
        <v>23</v>
      </c>
    </row>
    <row r="1677" spans="1:6" ht="15.75" customHeight="1">
      <c r="A1677" s="5">
        <v>1676</v>
      </c>
      <c r="B1677" s="6" t="s">
        <v>4904</v>
      </c>
      <c r="C1677" s="7" t="s">
        <v>4905</v>
      </c>
      <c r="D1677" s="4" t="s">
        <v>4906</v>
      </c>
      <c r="E1677" s="7" t="s">
        <v>2209</v>
      </c>
      <c r="F1677" s="7" t="s">
        <v>23</v>
      </c>
    </row>
    <row r="1678" spans="1:6" ht="15.75" customHeight="1">
      <c r="A1678" s="5">
        <v>1677</v>
      </c>
      <c r="B1678" s="6" t="s">
        <v>4907</v>
      </c>
      <c r="C1678" s="7" t="s">
        <v>4908</v>
      </c>
      <c r="D1678" s="4" t="s">
        <v>4909</v>
      </c>
      <c r="E1678" s="7" t="s">
        <v>36</v>
      </c>
      <c r="F1678" s="7" t="s">
        <v>23</v>
      </c>
    </row>
    <row r="1679" spans="1:6" ht="15.75" customHeight="1">
      <c r="A1679" s="5">
        <v>1678</v>
      </c>
      <c r="B1679" s="6" t="s">
        <v>4910</v>
      </c>
      <c r="C1679" s="7" t="s">
        <v>4911</v>
      </c>
      <c r="D1679" s="4" t="s">
        <v>4912</v>
      </c>
      <c r="E1679" s="7" t="s">
        <v>127</v>
      </c>
      <c r="F1679" s="7" t="s">
        <v>23</v>
      </c>
    </row>
    <row r="1680" spans="1:6" ht="15.75" customHeight="1">
      <c r="A1680" s="5">
        <v>1679</v>
      </c>
      <c r="B1680" s="6" t="s">
        <v>4913</v>
      </c>
      <c r="C1680" s="7" t="s">
        <v>4914</v>
      </c>
      <c r="D1680" s="4" t="s">
        <v>4915</v>
      </c>
      <c r="E1680" s="7" t="s">
        <v>36</v>
      </c>
      <c r="F1680" s="7" t="s">
        <v>23</v>
      </c>
    </row>
    <row r="1681" spans="1:6" ht="15.75" customHeight="1">
      <c r="A1681" s="5">
        <v>1680</v>
      </c>
      <c r="B1681" s="6" t="s">
        <v>4916</v>
      </c>
      <c r="C1681" s="7" t="s">
        <v>4917</v>
      </c>
      <c r="D1681" s="4" t="s">
        <v>4918</v>
      </c>
      <c r="E1681" s="7" t="s">
        <v>2209</v>
      </c>
      <c r="F1681" s="7" t="s">
        <v>23</v>
      </c>
    </row>
    <row r="1682" spans="1:6" ht="15.75" customHeight="1">
      <c r="A1682" s="5">
        <v>1681</v>
      </c>
      <c r="B1682" s="6" t="s">
        <v>4919</v>
      </c>
      <c r="C1682" s="7" t="s">
        <v>4920</v>
      </c>
      <c r="D1682" s="4" t="s">
        <v>4921</v>
      </c>
      <c r="E1682" s="7" t="s">
        <v>2209</v>
      </c>
      <c r="F1682" s="7" t="s">
        <v>23</v>
      </c>
    </row>
    <row r="1683" spans="1:6" ht="15.75" customHeight="1">
      <c r="A1683" s="5">
        <v>1682</v>
      </c>
      <c r="B1683" s="6" t="s">
        <v>4922</v>
      </c>
      <c r="C1683" s="7" t="s">
        <v>4923</v>
      </c>
      <c r="D1683" s="4" t="s">
        <v>4924</v>
      </c>
      <c r="E1683" s="7" t="s">
        <v>36</v>
      </c>
      <c r="F1683" s="7" t="s">
        <v>23</v>
      </c>
    </row>
    <row r="1684" spans="1:6" ht="15.75" customHeight="1">
      <c r="A1684" s="5">
        <v>1683</v>
      </c>
      <c r="B1684" s="6" t="s">
        <v>4925</v>
      </c>
      <c r="C1684" s="7" t="s">
        <v>4926</v>
      </c>
      <c r="D1684" s="4" t="s">
        <v>4927</v>
      </c>
      <c r="E1684" s="7" t="s">
        <v>36</v>
      </c>
      <c r="F1684" s="7" t="s">
        <v>23</v>
      </c>
    </row>
    <row r="1685" spans="1:6" ht="15.75" customHeight="1">
      <c r="A1685" s="5">
        <v>1684</v>
      </c>
      <c r="B1685" s="6" t="s">
        <v>4928</v>
      </c>
      <c r="C1685" s="7" t="s">
        <v>4929</v>
      </c>
      <c r="D1685" s="4" t="s">
        <v>4930</v>
      </c>
      <c r="E1685" s="7" t="s">
        <v>388</v>
      </c>
      <c r="F1685" s="7" t="s">
        <v>23</v>
      </c>
    </row>
    <row r="1686" spans="1:6" ht="15.75" customHeight="1">
      <c r="A1686" s="5">
        <v>1685</v>
      </c>
      <c r="B1686" s="6" t="s">
        <v>4931</v>
      </c>
      <c r="C1686" s="7" t="s">
        <v>4932</v>
      </c>
      <c r="D1686" s="4" t="s">
        <v>4933</v>
      </c>
      <c r="E1686" s="7" t="s">
        <v>36</v>
      </c>
      <c r="F1686" s="7" t="s">
        <v>23</v>
      </c>
    </row>
    <row r="1687" spans="1:6" ht="15.75" customHeight="1">
      <c r="A1687" s="5">
        <v>1686</v>
      </c>
      <c r="B1687" s="6" t="s">
        <v>4934</v>
      </c>
      <c r="C1687" s="7" t="s">
        <v>4935</v>
      </c>
      <c r="D1687" s="4" t="s">
        <v>4936</v>
      </c>
      <c r="E1687" s="7" t="s">
        <v>569</v>
      </c>
      <c r="F1687" s="7" t="s">
        <v>23</v>
      </c>
    </row>
    <row r="1688" spans="1:6" ht="15.75" customHeight="1">
      <c r="A1688" s="5">
        <v>1687</v>
      </c>
      <c r="B1688" s="6" t="s">
        <v>4937</v>
      </c>
      <c r="C1688" s="7" t="s">
        <v>4938</v>
      </c>
      <c r="D1688" s="4" t="s">
        <v>4939</v>
      </c>
      <c r="E1688" s="7" t="s">
        <v>569</v>
      </c>
      <c r="F1688" s="7" t="s">
        <v>23</v>
      </c>
    </row>
    <row r="1689" spans="1:6" ht="15.75" customHeight="1">
      <c r="A1689" s="5">
        <v>1688</v>
      </c>
      <c r="B1689" s="6" t="s">
        <v>4940</v>
      </c>
      <c r="C1689" s="7" t="s">
        <v>4941</v>
      </c>
      <c r="D1689" s="4" t="s">
        <v>4942</v>
      </c>
      <c r="E1689" s="7" t="s">
        <v>2209</v>
      </c>
      <c r="F1689" s="7" t="s">
        <v>23</v>
      </c>
    </row>
    <row r="1690" spans="1:6" ht="15.75" customHeight="1">
      <c r="A1690" s="5">
        <v>1689</v>
      </c>
      <c r="B1690" s="6" t="s">
        <v>4943</v>
      </c>
      <c r="C1690" s="7" t="s">
        <v>4944</v>
      </c>
      <c r="D1690" s="4" t="s">
        <v>4945</v>
      </c>
      <c r="E1690" s="7" t="s">
        <v>2209</v>
      </c>
      <c r="F1690" s="7" t="s">
        <v>23</v>
      </c>
    </row>
    <row r="1691" spans="1:6" ht="15.75" customHeight="1">
      <c r="A1691" s="5">
        <v>1690</v>
      </c>
      <c r="B1691" s="6" t="s">
        <v>4946</v>
      </c>
      <c r="C1691" s="7" t="s">
        <v>4947</v>
      </c>
      <c r="D1691" s="4" t="s">
        <v>4948</v>
      </c>
      <c r="E1691" s="7" t="s">
        <v>2209</v>
      </c>
      <c r="F1691" s="7" t="s">
        <v>23</v>
      </c>
    </row>
    <row r="1692" spans="1:6" ht="15.75" customHeight="1">
      <c r="A1692" s="5">
        <v>1691</v>
      </c>
      <c r="B1692" s="6" t="s">
        <v>4949</v>
      </c>
      <c r="C1692" s="7" t="s">
        <v>4950</v>
      </c>
      <c r="D1692" s="4" t="s">
        <v>4951</v>
      </c>
      <c r="E1692" s="7" t="s">
        <v>2209</v>
      </c>
      <c r="F1692" s="7" t="s">
        <v>23</v>
      </c>
    </row>
    <row r="1693" spans="1:6" ht="15.75" customHeight="1">
      <c r="A1693" s="5">
        <v>1692</v>
      </c>
      <c r="B1693" s="6" t="s">
        <v>4952</v>
      </c>
      <c r="C1693" s="7" t="s">
        <v>4953</v>
      </c>
      <c r="D1693" s="4" t="s">
        <v>4954</v>
      </c>
      <c r="E1693" s="7" t="s">
        <v>2209</v>
      </c>
      <c r="F1693" s="7" t="s">
        <v>23</v>
      </c>
    </row>
    <row r="1694" spans="1:6" ht="15.75" customHeight="1">
      <c r="A1694" s="5">
        <v>1693</v>
      </c>
      <c r="B1694" s="6" t="s">
        <v>4955</v>
      </c>
      <c r="C1694" s="7" t="s">
        <v>4956</v>
      </c>
      <c r="D1694" s="4" t="s">
        <v>4957</v>
      </c>
      <c r="E1694" s="7" t="s">
        <v>2209</v>
      </c>
      <c r="F1694" s="7" t="s">
        <v>23</v>
      </c>
    </row>
    <row r="1695" spans="1:6" ht="15.75" customHeight="1">
      <c r="A1695" s="5">
        <v>1694</v>
      </c>
      <c r="B1695" s="6" t="s">
        <v>4958</v>
      </c>
      <c r="C1695" s="7" t="s">
        <v>4959</v>
      </c>
      <c r="D1695" s="4" t="s">
        <v>4960</v>
      </c>
      <c r="E1695" s="7" t="s">
        <v>2209</v>
      </c>
      <c r="F1695" s="7" t="s">
        <v>23</v>
      </c>
    </row>
    <row r="1696" spans="1:6" ht="15.75" customHeight="1">
      <c r="A1696" s="5">
        <v>1695</v>
      </c>
      <c r="B1696" s="6" t="s">
        <v>4961</v>
      </c>
      <c r="C1696" s="7" t="s">
        <v>4962</v>
      </c>
      <c r="D1696" s="4" t="s">
        <v>4963</v>
      </c>
      <c r="E1696" s="7" t="s">
        <v>36</v>
      </c>
      <c r="F1696" s="7" t="s">
        <v>23</v>
      </c>
    </row>
    <row r="1697" spans="1:6" ht="15.75" customHeight="1">
      <c r="A1697" s="5">
        <v>1696</v>
      </c>
      <c r="B1697" s="6" t="s">
        <v>4964</v>
      </c>
      <c r="C1697" s="7" t="s">
        <v>4965</v>
      </c>
      <c r="D1697" s="4" t="s">
        <v>4966</v>
      </c>
      <c r="E1697" s="7" t="s">
        <v>1769</v>
      </c>
      <c r="F1697" s="7" t="s">
        <v>23</v>
      </c>
    </row>
    <row r="1698" spans="1:6" ht="15.75" customHeight="1">
      <c r="A1698" s="5">
        <v>1697</v>
      </c>
      <c r="B1698" s="6" t="s">
        <v>4967</v>
      </c>
      <c r="C1698" s="7" t="s">
        <v>4968</v>
      </c>
      <c r="D1698" s="4" t="s">
        <v>4969</v>
      </c>
      <c r="E1698" s="7" t="s">
        <v>180</v>
      </c>
      <c r="F1698" s="7" t="s">
        <v>23</v>
      </c>
    </row>
    <row r="1699" spans="1:6" ht="15.75" customHeight="1">
      <c r="A1699" s="5">
        <v>1698</v>
      </c>
      <c r="B1699" s="6" t="s">
        <v>4970</v>
      </c>
      <c r="C1699" s="7" t="s">
        <v>4971</v>
      </c>
      <c r="D1699" s="4" t="s">
        <v>4972</v>
      </c>
      <c r="E1699" s="7" t="s">
        <v>36</v>
      </c>
      <c r="F1699" s="7" t="s">
        <v>23</v>
      </c>
    </row>
    <row r="1700" spans="1:6" ht="15.75" customHeight="1">
      <c r="A1700" s="5">
        <v>1699</v>
      </c>
      <c r="B1700" s="6" t="s">
        <v>4973</v>
      </c>
      <c r="C1700" s="7" t="s">
        <v>4974</v>
      </c>
      <c r="D1700" s="4" t="s">
        <v>4975</v>
      </c>
      <c r="E1700" s="7" t="s">
        <v>2209</v>
      </c>
      <c r="F1700" s="7" t="s">
        <v>23</v>
      </c>
    </row>
    <row r="1701" spans="1:6" ht="15.75" customHeight="1">
      <c r="A1701" s="5">
        <v>1700</v>
      </c>
      <c r="B1701" s="6" t="s">
        <v>4976</v>
      </c>
      <c r="C1701" s="7" t="s">
        <v>4977</v>
      </c>
      <c r="D1701" s="4" t="s">
        <v>4978</v>
      </c>
      <c r="E1701" s="7" t="s">
        <v>569</v>
      </c>
      <c r="F1701" s="7" t="s">
        <v>23</v>
      </c>
    </row>
    <row r="1702" spans="1:6" ht="15.75" customHeight="1">
      <c r="A1702" s="5">
        <v>1701</v>
      </c>
      <c r="B1702" s="6" t="s">
        <v>4979</v>
      </c>
      <c r="C1702" s="7" t="s">
        <v>4980</v>
      </c>
      <c r="D1702" s="4" t="s">
        <v>4981</v>
      </c>
      <c r="E1702" s="7" t="s">
        <v>2209</v>
      </c>
      <c r="F1702" s="7" t="s">
        <v>23</v>
      </c>
    </row>
    <row r="1703" spans="1:6" ht="15.75" customHeight="1">
      <c r="A1703" s="5">
        <v>1702</v>
      </c>
      <c r="B1703" s="6" t="s">
        <v>4982</v>
      </c>
      <c r="C1703" s="7" t="s">
        <v>4983</v>
      </c>
      <c r="D1703" s="4" t="s">
        <v>4984</v>
      </c>
      <c r="E1703" s="7" t="s">
        <v>2209</v>
      </c>
      <c r="F1703" s="7" t="s">
        <v>23</v>
      </c>
    </row>
    <row r="1704" spans="1:6" ht="15.75" customHeight="1">
      <c r="A1704" s="5">
        <v>1703</v>
      </c>
      <c r="B1704" s="6" t="s">
        <v>4985</v>
      </c>
      <c r="C1704" s="7" t="s">
        <v>4986</v>
      </c>
      <c r="D1704" s="4" t="s">
        <v>4987</v>
      </c>
      <c r="E1704" s="7" t="s">
        <v>2209</v>
      </c>
      <c r="F1704" s="7" t="s">
        <v>23</v>
      </c>
    </row>
    <row r="1705" spans="1:6" ht="15.75" customHeight="1">
      <c r="A1705" s="5">
        <v>1704</v>
      </c>
      <c r="B1705" s="6" t="s">
        <v>4988</v>
      </c>
      <c r="C1705" s="7" t="s">
        <v>4989</v>
      </c>
      <c r="D1705" s="4" t="s">
        <v>4990</v>
      </c>
      <c r="E1705" s="7" t="s">
        <v>180</v>
      </c>
      <c r="F1705" s="7" t="s">
        <v>23</v>
      </c>
    </row>
    <row r="1706" spans="1:6" ht="15.75" customHeight="1">
      <c r="A1706" s="5">
        <v>1705</v>
      </c>
      <c r="B1706" s="6" t="s">
        <v>4991</v>
      </c>
      <c r="C1706" s="7" t="s">
        <v>4992</v>
      </c>
      <c r="D1706" s="4" t="s">
        <v>4993</v>
      </c>
      <c r="E1706" s="7" t="s">
        <v>1769</v>
      </c>
      <c r="F1706" s="7" t="s">
        <v>23</v>
      </c>
    </row>
    <row r="1707" spans="1:6" ht="15.75" customHeight="1">
      <c r="A1707" s="5">
        <v>1706</v>
      </c>
      <c r="B1707" s="6" t="s">
        <v>4994</v>
      </c>
      <c r="C1707" s="7" t="s">
        <v>4995</v>
      </c>
      <c r="D1707" s="4" t="s">
        <v>4996</v>
      </c>
      <c r="E1707" s="7" t="s">
        <v>2209</v>
      </c>
      <c r="F1707" s="7" t="s">
        <v>23</v>
      </c>
    </row>
    <row r="1708" spans="1:6" ht="15.75" customHeight="1">
      <c r="A1708" s="5">
        <v>1707</v>
      </c>
      <c r="B1708" s="6" t="s">
        <v>4997</v>
      </c>
      <c r="C1708" s="7" t="s">
        <v>4998</v>
      </c>
      <c r="D1708" s="4" t="s">
        <v>4999</v>
      </c>
      <c r="E1708" s="7" t="s">
        <v>2209</v>
      </c>
      <c r="F1708" s="7" t="s">
        <v>23</v>
      </c>
    </row>
    <row r="1709" spans="1:6" ht="15.75" customHeight="1">
      <c r="A1709" s="5">
        <v>1708</v>
      </c>
      <c r="B1709" s="6" t="s">
        <v>5000</v>
      </c>
      <c r="C1709" s="7" t="s">
        <v>5001</v>
      </c>
      <c r="D1709" s="4" t="s">
        <v>5002</v>
      </c>
      <c r="E1709" s="7" t="s">
        <v>2209</v>
      </c>
      <c r="F1709" s="7" t="s">
        <v>23</v>
      </c>
    </row>
    <row r="1710" spans="1:6" ht="15.75" customHeight="1">
      <c r="A1710" s="5">
        <v>1709</v>
      </c>
      <c r="B1710" s="6" t="s">
        <v>5003</v>
      </c>
      <c r="C1710" s="7" t="s">
        <v>5004</v>
      </c>
      <c r="D1710" s="4" t="s">
        <v>5005</v>
      </c>
      <c r="E1710" s="7" t="s">
        <v>120</v>
      </c>
      <c r="F1710" s="7" t="s">
        <v>23</v>
      </c>
    </row>
    <row r="1711" spans="1:6" ht="15.75" customHeight="1">
      <c r="A1711" s="5">
        <v>1710</v>
      </c>
      <c r="B1711" s="6" t="s">
        <v>5006</v>
      </c>
      <c r="C1711" s="7" t="s">
        <v>5007</v>
      </c>
      <c r="D1711" s="4" t="s">
        <v>5008</v>
      </c>
      <c r="E1711" s="7" t="s">
        <v>120</v>
      </c>
      <c r="F1711" s="7" t="s">
        <v>23</v>
      </c>
    </row>
    <row r="1712" spans="1:6" ht="15.75" customHeight="1">
      <c r="A1712" s="5">
        <v>1711</v>
      </c>
      <c r="B1712" s="6" t="s">
        <v>5009</v>
      </c>
      <c r="C1712" s="7" t="s">
        <v>5010</v>
      </c>
      <c r="D1712" s="4" t="s">
        <v>5011</v>
      </c>
      <c r="E1712" s="7" t="s">
        <v>2209</v>
      </c>
      <c r="F1712" s="7" t="s">
        <v>23</v>
      </c>
    </row>
    <row r="1713" spans="1:6" ht="15.75" customHeight="1">
      <c r="A1713" s="5">
        <v>1712</v>
      </c>
      <c r="B1713" s="6" t="s">
        <v>5012</v>
      </c>
      <c r="C1713" s="7" t="s">
        <v>5013</v>
      </c>
      <c r="D1713" s="4" t="s">
        <v>5014</v>
      </c>
      <c r="E1713" s="7" t="s">
        <v>2209</v>
      </c>
      <c r="F1713" s="7" t="s">
        <v>23</v>
      </c>
    </row>
    <row r="1714" spans="1:6" ht="15.75" customHeight="1">
      <c r="A1714" s="5">
        <v>1713</v>
      </c>
      <c r="B1714" s="6" t="s">
        <v>5015</v>
      </c>
      <c r="C1714" s="7" t="s">
        <v>5016</v>
      </c>
      <c r="D1714" s="4" t="s">
        <v>5017</v>
      </c>
      <c r="E1714" s="7" t="s">
        <v>2209</v>
      </c>
      <c r="F1714" s="7" t="s">
        <v>23</v>
      </c>
    </row>
    <row r="1715" spans="1:6" ht="15.75" customHeight="1">
      <c r="A1715" s="5">
        <v>1714</v>
      </c>
      <c r="B1715" s="6" t="s">
        <v>5018</v>
      </c>
      <c r="C1715" s="7" t="s">
        <v>5019</v>
      </c>
      <c r="D1715" s="4" t="s">
        <v>5020</v>
      </c>
      <c r="E1715" s="7" t="s">
        <v>2209</v>
      </c>
      <c r="F1715" s="7" t="s">
        <v>23</v>
      </c>
    </row>
    <row r="1716" spans="1:6" ht="15.75" customHeight="1">
      <c r="A1716" s="5">
        <v>1715</v>
      </c>
      <c r="B1716" s="6" t="s">
        <v>5021</v>
      </c>
      <c r="C1716" s="7" t="s">
        <v>5022</v>
      </c>
      <c r="D1716" s="4" t="s">
        <v>5023</v>
      </c>
      <c r="E1716" s="7" t="s">
        <v>2209</v>
      </c>
      <c r="F1716" s="7" t="s">
        <v>23</v>
      </c>
    </row>
    <row r="1717" spans="1:6" ht="15.75" customHeight="1">
      <c r="A1717" s="5">
        <v>1716</v>
      </c>
      <c r="B1717" s="6" t="s">
        <v>5024</v>
      </c>
      <c r="C1717" s="7" t="s">
        <v>5025</v>
      </c>
      <c r="D1717" s="4" t="s">
        <v>5026</v>
      </c>
      <c r="E1717" s="7" t="s">
        <v>2209</v>
      </c>
      <c r="F1717" s="7" t="s">
        <v>23</v>
      </c>
    </row>
    <row r="1718" spans="1:6" ht="15.75" customHeight="1">
      <c r="A1718" s="5">
        <v>1717</v>
      </c>
      <c r="B1718" s="6" t="s">
        <v>5027</v>
      </c>
      <c r="C1718" s="7" t="s">
        <v>5028</v>
      </c>
      <c r="D1718" s="4" t="s">
        <v>5029</v>
      </c>
      <c r="E1718" s="7" t="s">
        <v>384</v>
      </c>
      <c r="F1718" s="7" t="s">
        <v>23</v>
      </c>
    </row>
    <row r="1719" spans="1:6" ht="15.75" customHeight="1">
      <c r="A1719" s="5">
        <v>1718</v>
      </c>
      <c r="B1719" s="6" t="s">
        <v>5030</v>
      </c>
      <c r="C1719" s="7" t="s">
        <v>5031</v>
      </c>
      <c r="D1719" s="4" t="s">
        <v>5032</v>
      </c>
      <c r="E1719" s="7" t="s">
        <v>501</v>
      </c>
      <c r="F1719" s="7" t="s">
        <v>23</v>
      </c>
    </row>
    <row r="1720" spans="1:6" ht="15.75" customHeight="1">
      <c r="A1720" s="5">
        <v>1719</v>
      </c>
      <c r="B1720" s="6" t="s">
        <v>5033</v>
      </c>
      <c r="C1720" s="7" t="s">
        <v>5034</v>
      </c>
      <c r="D1720" s="4" t="s">
        <v>5035</v>
      </c>
      <c r="E1720" s="7" t="s">
        <v>120</v>
      </c>
      <c r="F1720" s="7" t="s">
        <v>23</v>
      </c>
    </row>
    <row r="1721" spans="1:6" ht="15.75" customHeight="1">
      <c r="A1721" s="5">
        <v>1720</v>
      </c>
      <c r="B1721" s="6" t="s">
        <v>5036</v>
      </c>
      <c r="C1721" s="7" t="s">
        <v>5037</v>
      </c>
      <c r="D1721" s="4" t="s">
        <v>5038</v>
      </c>
      <c r="E1721" s="7" t="s">
        <v>36</v>
      </c>
      <c r="F1721" s="7" t="s">
        <v>23</v>
      </c>
    </row>
    <row r="1722" spans="1:6" ht="15.75" customHeight="1">
      <c r="A1722" s="5">
        <v>1721</v>
      </c>
      <c r="B1722" s="6" t="s">
        <v>5039</v>
      </c>
      <c r="C1722" s="7" t="s">
        <v>5040</v>
      </c>
      <c r="D1722" s="4" t="s">
        <v>5041</v>
      </c>
      <c r="E1722" s="7" t="s">
        <v>40</v>
      </c>
      <c r="F1722" s="7" t="s">
        <v>23</v>
      </c>
    </row>
    <row r="1723" spans="1:6" ht="15.75" customHeight="1">
      <c r="A1723" s="5">
        <v>1722</v>
      </c>
      <c r="B1723" s="6" t="s">
        <v>5042</v>
      </c>
      <c r="C1723" s="7" t="s">
        <v>5043</v>
      </c>
      <c r="D1723" s="4" t="s">
        <v>5044</v>
      </c>
      <c r="E1723" s="7" t="s">
        <v>569</v>
      </c>
      <c r="F1723" s="7" t="s">
        <v>23</v>
      </c>
    </row>
    <row r="1724" spans="1:6" ht="15.75" customHeight="1">
      <c r="A1724" s="5">
        <v>1723</v>
      </c>
      <c r="B1724" s="6" t="s">
        <v>5045</v>
      </c>
      <c r="C1724" s="7" t="s">
        <v>5046</v>
      </c>
      <c r="D1724" s="4" t="s">
        <v>5047</v>
      </c>
      <c r="E1724" s="7" t="s">
        <v>569</v>
      </c>
      <c r="F1724" s="7" t="s">
        <v>23</v>
      </c>
    </row>
    <row r="1725" spans="1:6" ht="15.75" customHeight="1">
      <c r="A1725" s="5">
        <v>1724</v>
      </c>
      <c r="B1725" s="6" t="s">
        <v>5048</v>
      </c>
      <c r="C1725" s="7" t="s">
        <v>5049</v>
      </c>
      <c r="D1725" s="4" t="s">
        <v>5050</v>
      </c>
      <c r="E1725" s="7" t="s">
        <v>569</v>
      </c>
      <c r="F1725" s="7" t="s">
        <v>23</v>
      </c>
    </row>
    <row r="1726" spans="1:6" ht="15.75" customHeight="1">
      <c r="A1726" s="5">
        <v>1725</v>
      </c>
      <c r="B1726" s="6" t="s">
        <v>5051</v>
      </c>
      <c r="C1726" s="7" t="s">
        <v>5052</v>
      </c>
      <c r="D1726" s="4" t="s">
        <v>5053</v>
      </c>
      <c r="E1726" s="7" t="s">
        <v>569</v>
      </c>
      <c r="F1726" s="7" t="s">
        <v>23</v>
      </c>
    </row>
    <row r="1727" spans="1:6" ht="15.75" customHeight="1">
      <c r="A1727" s="5">
        <v>1726</v>
      </c>
      <c r="B1727" s="6" t="s">
        <v>5054</v>
      </c>
      <c r="C1727" s="7" t="s">
        <v>5055</v>
      </c>
      <c r="D1727" s="4" t="s">
        <v>5056</v>
      </c>
      <c r="E1727" s="7" t="s">
        <v>501</v>
      </c>
      <c r="F1727" s="7" t="s">
        <v>23</v>
      </c>
    </row>
    <row r="1728" spans="1:6" ht="15.75" customHeight="1">
      <c r="A1728" s="5">
        <v>1727</v>
      </c>
      <c r="B1728" s="6" t="s">
        <v>5057</v>
      </c>
      <c r="C1728" s="7" t="s">
        <v>5058</v>
      </c>
      <c r="D1728" s="4" t="s">
        <v>5059</v>
      </c>
      <c r="E1728" s="7" t="s">
        <v>120</v>
      </c>
      <c r="F1728" s="7" t="s">
        <v>23</v>
      </c>
    </row>
    <row r="1729" spans="1:6" ht="15.75" customHeight="1">
      <c r="A1729" s="5">
        <v>1728</v>
      </c>
      <c r="B1729" s="6" t="s">
        <v>5060</v>
      </c>
      <c r="C1729" s="7" t="s">
        <v>5061</v>
      </c>
      <c r="D1729" s="4" t="s">
        <v>5062</v>
      </c>
      <c r="E1729" s="7" t="s">
        <v>120</v>
      </c>
      <c r="F1729" s="7" t="s">
        <v>23</v>
      </c>
    </row>
    <row r="1730" spans="1:6" ht="15.75" customHeight="1">
      <c r="A1730" s="5">
        <v>1729</v>
      </c>
      <c r="B1730" s="6" t="s">
        <v>5063</v>
      </c>
      <c r="C1730" s="7" t="s">
        <v>5064</v>
      </c>
      <c r="D1730" s="4" t="s">
        <v>5065</v>
      </c>
      <c r="E1730" s="7" t="s">
        <v>50</v>
      </c>
      <c r="F1730" s="7" t="s">
        <v>23</v>
      </c>
    </row>
    <row r="1731" spans="1:6" ht="15.75" customHeight="1">
      <c r="A1731" s="5">
        <v>1730</v>
      </c>
      <c r="B1731" s="6" t="s">
        <v>5066</v>
      </c>
      <c r="C1731" s="7" t="s">
        <v>5067</v>
      </c>
      <c r="D1731" s="4" t="s">
        <v>5068</v>
      </c>
      <c r="E1731" s="7" t="s">
        <v>501</v>
      </c>
      <c r="F1731" s="7" t="s">
        <v>23</v>
      </c>
    </row>
    <row r="1732" spans="1:6" ht="15.75" customHeight="1">
      <c r="A1732" s="5">
        <v>1731</v>
      </c>
      <c r="B1732" s="6" t="s">
        <v>5069</v>
      </c>
      <c r="C1732" s="7" t="s">
        <v>5070</v>
      </c>
      <c r="D1732" s="4" t="s">
        <v>5071</v>
      </c>
      <c r="E1732" s="7" t="s">
        <v>40</v>
      </c>
      <c r="F1732" s="7" t="s">
        <v>23</v>
      </c>
    </row>
    <row r="1733" spans="1:6" ht="15.75" customHeight="1">
      <c r="A1733" s="5">
        <v>1732</v>
      </c>
      <c r="B1733" s="6" t="s">
        <v>5072</v>
      </c>
      <c r="C1733" s="7" t="s">
        <v>5073</v>
      </c>
      <c r="D1733" s="4" t="s">
        <v>5074</v>
      </c>
      <c r="E1733" s="7" t="s">
        <v>50</v>
      </c>
      <c r="F1733" s="7" t="s">
        <v>23</v>
      </c>
    </row>
    <row r="1734" spans="1:6" ht="15.75" customHeight="1">
      <c r="A1734" s="5">
        <v>1733</v>
      </c>
      <c r="B1734" s="6" t="s">
        <v>5075</v>
      </c>
      <c r="C1734" s="7" t="s">
        <v>5076</v>
      </c>
      <c r="D1734" s="4" t="s">
        <v>5077</v>
      </c>
      <c r="E1734" s="7" t="s">
        <v>180</v>
      </c>
      <c r="F1734" s="7" t="s">
        <v>23</v>
      </c>
    </row>
    <row r="1735" spans="1:6" ht="15.75" customHeight="1">
      <c r="A1735" s="5">
        <v>1734</v>
      </c>
      <c r="B1735" s="6" t="s">
        <v>5078</v>
      </c>
      <c r="C1735" s="7" t="s">
        <v>5079</v>
      </c>
      <c r="D1735" s="4" t="s">
        <v>5080</v>
      </c>
      <c r="E1735" s="7" t="s">
        <v>569</v>
      </c>
      <c r="F1735" s="7" t="s">
        <v>23</v>
      </c>
    </row>
    <row r="1736" spans="1:6" ht="15.75" customHeight="1">
      <c r="A1736" s="5">
        <v>1735</v>
      </c>
      <c r="B1736" s="6" t="s">
        <v>5081</v>
      </c>
      <c r="C1736" s="7" t="s">
        <v>5082</v>
      </c>
      <c r="D1736" s="4" t="s">
        <v>5083</v>
      </c>
      <c r="E1736" s="7" t="s">
        <v>40</v>
      </c>
      <c r="F1736" s="7" t="s">
        <v>23</v>
      </c>
    </row>
    <row r="1737" spans="1:6" ht="15.75" customHeight="1">
      <c r="A1737" s="5">
        <v>1736</v>
      </c>
      <c r="B1737" s="6" t="s">
        <v>5084</v>
      </c>
      <c r="C1737" s="7" t="s">
        <v>5085</v>
      </c>
      <c r="D1737" s="4" t="s">
        <v>5086</v>
      </c>
      <c r="E1737" s="7" t="s">
        <v>120</v>
      </c>
      <c r="F1737" s="7" t="s">
        <v>23</v>
      </c>
    </row>
    <row r="1738" spans="1:6" ht="15.75" customHeight="1">
      <c r="A1738" s="5">
        <v>1737</v>
      </c>
      <c r="B1738" s="6" t="s">
        <v>5087</v>
      </c>
      <c r="C1738" s="7" t="s">
        <v>5088</v>
      </c>
      <c r="D1738" s="4" t="s">
        <v>5089</v>
      </c>
      <c r="E1738" s="7" t="s">
        <v>180</v>
      </c>
      <c r="F1738" s="7" t="s">
        <v>23</v>
      </c>
    </row>
    <row r="1739" spans="1:6" ht="15.75" customHeight="1">
      <c r="A1739" s="5">
        <v>1738</v>
      </c>
      <c r="B1739" s="6" t="s">
        <v>5090</v>
      </c>
      <c r="C1739" s="7" t="s">
        <v>5091</v>
      </c>
      <c r="D1739" s="4" t="s">
        <v>5092</v>
      </c>
      <c r="E1739" s="7" t="s">
        <v>2209</v>
      </c>
      <c r="F1739" s="7" t="s">
        <v>23</v>
      </c>
    </row>
    <row r="1740" spans="1:6" ht="15.75" customHeight="1">
      <c r="A1740" s="5">
        <v>1739</v>
      </c>
      <c r="B1740" s="6" t="s">
        <v>5093</v>
      </c>
      <c r="C1740" s="7" t="s">
        <v>5094</v>
      </c>
      <c r="D1740" s="4" t="s">
        <v>5095</v>
      </c>
      <c r="E1740" s="7" t="s">
        <v>36</v>
      </c>
      <c r="F1740" s="7" t="s">
        <v>23</v>
      </c>
    </row>
    <row r="1741" spans="1:6" ht="15.75" customHeight="1">
      <c r="A1741" s="5">
        <v>1740</v>
      </c>
      <c r="B1741" s="6" t="s">
        <v>5096</v>
      </c>
      <c r="C1741" s="7" t="s">
        <v>5097</v>
      </c>
      <c r="D1741" s="4" t="s">
        <v>5098</v>
      </c>
      <c r="E1741" s="7" t="s">
        <v>36</v>
      </c>
      <c r="F1741" s="7" t="s">
        <v>23</v>
      </c>
    </row>
    <row r="1742" spans="1:6" ht="15.75" customHeight="1">
      <c r="A1742" s="5">
        <v>1741</v>
      </c>
      <c r="B1742" s="6" t="s">
        <v>5099</v>
      </c>
      <c r="C1742" s="7" t="s">
        <v>5100</v>
      </c>
      <c r="D1742" s="4" t="s">
        <v>5101</v>
      </c>
      <c r="E1742" s="7" t="s">
        <v>120</v>
      </c>
      <c r="F1742" s="7" t="s">
        <v>23</v>
      </c>
    </row>
    <row r="1743" spans="1:6" ht="15.75" customHeight="1">
      <c r="A1743" s="5">
        <v>1742</v>
      </c>
      <c r="B1743" s="6" t="s">
        <v>5102</v>
      </c>
      <c r="C1743" s="7" t="s">
        <v>5103</v>
      </c>
      <c r="D1743" s="4" t="s">
        <v>5104</v>
      </c>
      <c r="E1743" s="7" t="s">
        <v>120</v>
      </c>
      <c r="F1743" s="7" t="s">
        <v>23</v>
      </c>
    </row>
    <row r="1744" spans="1:6" ht="15.75" customHeight="1">
      <c r="A1744" s="5">
        <v>1743</v>
      </c>
      <c r="B1744" s="6" t="s">
        <v>5105</v>
      </c>
      <c r="C1744" s="7" t="s">
        <v>5106</v>
      </c>
      <c r="D1744" s="4" t="s">
        <v>5107</v>
      </c>
      <c r="E1744" s="7" t="s">
        <v>384</v>
      </c>
      <c r="F1744" s="7" t="s">
        <v>23</v>
      </c>
    </row>
    <row r="1745" spans="1:6" ht="15.75" customHeight="1">
      <c r="A1745" s="5">
        <v>1744</v>
      </c>
      <c r="B1745" s="6" t="s">
        <v>5108</v>
      </c>
      <c r="C1745" s="7" t="s">
        <v>5109</v>
      </c>
      <c r="D1745" s="4" t="s">
        <v>5110</v>
      </c>
      <c r="E1745" s="7" t="s">
        <v>36</v>
      </c>
      <c r="F1745" s="7" t="s">
        <v>23</v>
      </c>
    </row>
    <row r="1746" spans="1:6" ht="15.75" customHeight="1">
      <c r="A1746" s="5">
        <v>1745</v>
      </c>
      <c r="B1746" s="6" t="s">
        <v>5111</v>
      </c>
      <c r="C1746" s="7" t="s">
        <v>5112</v>
      </c>
      <c r="D1746" s="4" t="s">
        <v>5113</v>
      </c>
      <c r="E1746" s="7" t="s">
        <v>50</v>
      </c>
      <c r="F1746" s="7" t="s">
        <v>23</v>
      </c>
    </row>
    <row r="1747" spans="1:6" ht="15.75" customHeight="1">
      <c r="A1747" s="5">
        <v>1746</v>
      </c>
      <c r="B1747" s="6" t="s">
        <v>5114</v>
      </c>
      <c r="C1747" s="7" t="s">
        <v>5115</v>
      </c>
      <c r="D1747" s="4" t="s">
        <v>5116</v>
      </c>
      <c r="E1747" s="7" t="s">
        <v>569</v>
      </c>
      <c r="F1747" s="7" t="s">
        <v>23</v>
      </c>
    </row>
    <row r="1748" spans="1:6" ht="15.75" customHeight="1">
      <c r="A1748" s="5">
        <v>1747</v>
      </c>
      <c r="B1748" s="6" t="s">
        <v>5117</v>
      </c>
      <c r="C1748" s="7" t="s">
        <v>5118</v>
      </c>
      <c r="D1748" s="4" t="s">
        <v>5119</v>
      </c>
      <c r="E1748" s="7" t="s">
        <v>1769</v>
      </c>
      <c r="F1748" s="7" t="s">
        <v>23</v>
      </c>
    </row>
    <row r="1749" spans="1:6" ht="15.75" customHeight="1">
      <c r="A1749" s="5">
        <v>1748</v>
      </c>
      <c r="B1749" s="6" t="s">
        <v>5120</v>
      </c>
      <c r="C1749" s="7" t="s">
        <v>5121</v>
      </c>
      <c r="D1749" s="4" t="s">
        <v>5122</v>
      </c>
      <c r="E1749" s="7" t="s">
        <v>50</v>
      </c>
      <c r="F1749" s="7" t="s">
        <v>23</v>
      </c>
    </row>
    <row r="1750" spans="1:6" ht="15.75" customHeight="1">
      <c r="A1750" s="5">
        <v>1749</v>
      </c>
      <c r="B1750" s="6" t="s">
        <v>5123</v>
      </c>
      <c r="C1750" s="7" t="s">
        <v>5124</v>
      </c>
      <c r="D1750" s="4" t="s">
        <v>5125</v>
      </c>
      <c r="E1750" s="7" t="s">
        <v>50</v>
      </c>
      <c r="F1750" s="7" t="s">
        <v>23</v>
      </c>
    </row>
    <row r="1751" spans="1:6" ht="15.75" customHeight="1">
      <c r="A1751" s="5">
        <v>1750</v>
      </c>
      <c r="B1751" s="6" t="s">
        <v>5126</v>
      </c>
      <c r="C1751" s="7" t="s">
        <v>5127</v>
      </c>
      <c r="D1751" s="4" t="s">
        <v>5128</v>
      </c>
      <c r="E1751" s="7" t="s">
        <v>180</v>
      </c>
      <c r="F1751" s="7" t="s">
        <v>23</v>
      </c>
    </row>
    <row r="1752" spans="1:6" ht="15.75" customHeight="1">
      <c r="A1752" s="5">
        <v>1751</v>
      </c>
      <c r="B1752" s="6" t="s">
        <v>5129</v>
      </c>
      <c r="C1752" s="7" t="s">
        <v>5130</v>
      </c>
      <c r="D1752" s="4" t="s">
        <v>5131</v>
      </c>
      <c r="E1752" s="7" t="s">
        <v>180</v>
      </c>
      <c r="F1752" s="7" t="s">
        <v>23</v>
      </c>
    </row>
    <row r="1753" spans="1:6" ht="15.75" customHeight="1">
      <c r="A1753" s="5">
        <v>1752</v>
      </c>
      <c r="B1753" s="6" t="s">
        <v>5132</v>
      </c>
      <c r="C1753" s="7" t="s">
        <v>5133</v>
      </c>
      <c r="D1753" s="4" t="s">
        <v>5134</v>
      </c>
      <c r="E1753" s="7" t="s">
        <v>180</v>
      </c>
      <c r="F1753" s="7" t="s">
        <v>23</v>
      </c>
    </row>
    <row r="1754" spans="1:6" ht="15.75" customHeight="1">
      <c r="A1754" s="5">
        <v>1753</v>
      </c>
      <c r="B1754" s="6" t="s">
        <v>5135</v>
      </c>
      <c r="C1754" s="7" t="s">
        <v>5136</v>
      </c>
      <c r="D1754" s="4" t="s">
        <v>5137</v>
      </c>
      <c r="E1754" s="7" t="s">
        <v>180</v>
      </c>
      <c r="F1754" s="7" t="s">
        <v>23</v>
      </c>
    </row>
    <row r="1755" spans="1:6" ht="15.75" customHeight="1">
      <c r="A1755" s="5">
        <v>1754</v>
      </c>
      <c r="B1755" s="6" t="s">
        <v>5138</v>
      </c>
      <c r="C1755" s="7" t="s">
        <v>5139</v>
      </c>
      <c r="D1755" s="4" t="s">
        <v>5140</v>
      </c>
      <c r="E1755" s="7" t="s">
        <v>180</v>
      </c>
      <c r="F1755" s="7" t="s">
        <v>23</v>
      </c>
    </row>
    <row r="1756" spans="1:6" ht="15.75" customHeight="1">
      <c r="A1756" s="5">
        <v>1755</v>
      </c>
      <c r="B1756" s="6" t="s">
        <v>5141</v>
      </c>
      <c r="C1756" s="7" t="s">
        <v>5142</v>
      </c>
      <c r="D1756" s="4" t="s">
        <v>5143</v>
      </c>
      <c r="E1756" s="7" t="s">
        <v>36</v>
      </c>
      <c r="F1756" s="7" t="s">
        <v>23</v>
      </c>
    </row>
    <row r="1757" spans="1:6" ht="15.75" customHeight="1">
      <c r="A1757" s="5">
        <v>1756</v>
      </c>
      <c r="B1757" s="6" t="s">
        <v>5144</v>
      </c>
      <c r="C1757" s="7" t="s">
        <v>5145</v>
      </c>
      <c r="D1757" s="4" t="s">
        <v>5146</v>
      </c>
      <c r="E1757" s="7" t="s">
        <v>388</v>
      </c>
      <c r="F1757" s="7" t="s">
        <v>23</v>
      </c>
    </row>
    <row r="1758" spans="1:6" ht="15.75" customHeight="1">
      <c r="A1758" s="5">
        <v>1757</v>
      </c>
      <c r="B1758" s="6" t="s">
        <v>5147</v>
      </c>
      <c r="C1758" s="7" t="s">
        <v>5148</v>
      </c>
      <c r="D1758" s="4" t="s">
        <v>5149</v>
      </c>
      <c r="E1758" s="7" t="s">
        <v>40</v>
      </c>
      <c r="F1758" s="7" t="s">
        <v>23</v>
      </c>
    </row>
    <row r="1759" spans="1:6" ht="15.75" customHeight="1">
      <c r="A1759" s="5">
        <v>1758</v>
      </c>
      <c r="B1759" s="6" t="s">
        <v>5150</v>
      </c>
      <c r="C1759" s="7" t="s">
        <v>5151</v>
      </c>
      <c r="D1759" s="4" t="s">
        <v>5152</v>
      </c>
      <c r="E1759" s="7" t="s">
        <v>180</v>
      </c>
      <c r="F1759" s="7" t="s">
        <v>23</v>
      </c>
    </row>
    <row r="1760" spans="1:6" ht="15.75" customHeight="1">
      <c r="A1760" s="5">
        <v>1759</v>
      </c>
      <c r="B1760" s="6" t="s">
        <v>5153</v>
      </c>
      <c r="C1760" s="7" t="s">
        <v>4631</v>
      </c>
      <c r="D1760" s="4" t="s">
        <v>5154</v>
      </c>
      <c r="E1760" s="7" t="s">
        <v>388</v>
      </c>
      <c r="F1760" s="7" t="s">
        <v>23</v>
      </c>
    </row>
    <row r="1761" spans="1:6" ht="15.75" customHeight="1">
      <c r="A1761" s="5">
        <v>1760</v>
      </c>
      <c r="B1761" s="6" t="s">
        <v>5155</v>
      </c>
      <c r="C1761" s="7" t="s">
        <v>5156</v>
      </c>
      <c r="D1761" s="4" t="s">
        <v>5157</v>
      </c>
      <c r="E1761" s="7" t="s">
        <v>36</v>
      </c>
      <c r="F1761" s="7" t="s">
        <v>23</v>
      </c>
    </row>
    <row r="1762" spans="1:6" ht="15.75" customHeight="1">
      <c r="A1762" s="5">
        <v>1761</v>
      </c>
      <c r="B1762" s="6" t="s">
        <v>5158</v>
      </c>
      <c r="C1762" s="7" t="s">
        <v>5159</v>
      </c>
      <c r="D1762" s="4" t="s">
        <v>5160</v>
      </c>
      <c r="E1762" s="7" t="s">
        <v>180</v>
      </c>
      <c r="F1762" s="7" t="s">
        <v>23</v>
      </c>
    </row>
    <row r="1763" spans="1:6" ht="15.75" customHeight="1">
      <c r="A1763" s="5">
        <v>1762</v>
      </c>
      <c r="B1763" s="6" t="s">
        <v>5161</v>
      </c>
      <c r="C1763" s="7" t="s">
        <v>5162</v>
      </c>
      <c r="D1763" s="4" t="s">
        <v>5163</v>
      </c>
      <c r="E1763" s="7" t="s">
        <v>1769</v>
      </c>
      <c r="F1763" s="7" t="s">
        <v>23</v>
      </c>
    </row>
    <row r="1764" spans="1:6" ht="15.75" customHeight="1">
      <c r="A1764" s="5">
        <v>1763</v>
      </c>
      <c r="B1764" s="6" t="s">
        <v>5164</v>
      </c>
      <c r="C1764" s="7" t="s">
        <v>5165</v>
      </c>
      <c r="D1764" s="4" t="s">
        <v>5166</v>
      </c>
      <c r="E1764" s="7" t="s">
        <v>569</v>
      </c>
      <c r="F1764" s="7" t="s">
        <v>23</v>
      </c>
    </row>
    <row r="1765" spans="1:6" ht="15.75" customHeight="1">
      <c r="A1765" s="5">
        <v>1764</v>
      </c>
      <c r="B1765" s="6" t="s">
        <v>5167</v>
      </c>
      <c r="C1765" s="7" t="s">
        <v>5168</v>
      </c>
      <c r="D1765" s="4" t="s">
        <v>5169</v>
      </c>
      <c r="E1765" s="7" t="s">
        <v>180</v>
      </c>
      <c r="F1765" s="7" t="s">
        <v>23</v>
      </c>
    </row>
    <row r="1766" spans="1:6" ht="15.75" customHeight="1">
      <c r="A1766" s="5">
        <v>1765</v>
      </c>
      <c r="B1766" s="6" t="s">
        <v>5170</v>
      </c>
      <c r="C1766" s="7" t="s">
        <v>5171</v>
      </c>
      <c r="D1766" s="4" t="s">
        <v>5172</v>
      </c>
      <c r="E1766" s="7" t="s">
        <v>180</v>
      </c>
      <c r="F1766" s="7" t="s">
        <v>23</v>
      </c>
    </row>
    <row r="1767" spans="1:6" ht="15.75" customHeight="1">
      <c r="A1767" s="5">
        <v>1766</v>
      </c>
      <c r="B1767" s="6" t="s">
        <v>5173</v>
      </c>
      <c r="C1767" s="7" t="s">
        <v>5174</v>
      </c>
      <c r="D1767" s="4" t="s">
        <v>5175</v>
      </c>
      <c r="E1767" s="7" t="s">
        <v>180</v>
      </c>
      <c r="F1767" s="7" t="s">
        <v>23</v>
      </c>
    </row>
    <row r="1768" spans="1:6" ht="15.75" customHeight="1">
      <c r="A1768" s="5">
        <v>1767</v>
      </c>
      <c r="B1768" s="6" t="s">
        <v>5176</v>
      </c>
      <c r="C1768" s="7" t="s">
        <v>5177</v>
      </c>
      <c r="D1768" s="4" t="s">
        <v>5178</v>
      </c>
      <c r="E1768" s="7" t="s">
        <v>180</v>
      </c>
      <c r="F1768" s="7" t="s">
        <v>23</v>
      </c>
    </row>
    <row r="1769" spans="1:6" ht="15.75" customHeight="1">
      <c r="A1769" s="5">
        <v>1768</v>
      </c>
      <c r="B1769" s="6" t="s">
        <v>5179</v>
      </c>
      <c r="C1769" s="7" t="s">
        <v>5180</v>
      </c>
      <c r="D1769" s="4" t="s">
        <v>5181</v>
      </c>
      <c r="E1769" s="7" t="s">
        <v>120</v>
      </c>
      <c r="F1769" s="7" t="s">
        <v>23</v>
      </c>
    </row>
    <row r="1770" spans="1:6" ht="15.75" customHeight="1">
      <c r="A1770" s="5">
        <v>1769</v>
      </c>
      <c r="B1770" s="6" t="s">
        <v>5182</v>
      </c>
      <c r="C1770" s="7" t="s">
        <v>5183</v>
      </c>
      <c r="D1770" s="4" t="s">
        <v>5184</v>
      </c>
      <c r="E1770" s="7" t="s">
        <v>180</v>
      </c>
      <c r="F1770" s="7" t="s">
        <v>23</v>
      </c>
    </row>
    <row r="1771" spans="1:6" ht="15.75" customHeight="1">
      <c r="A1771" s="5">
        <v>1770</v>
      </c>
      <c r="B1771" s="6" t="s">
        <v>5185</v>
      </c>
      <c r="C1771" s="7" t="s">
        <v>5186</v>
      </c>
      <c r="D1771" s="4" t="s">
        <v>5187</v>
      </c>
      <c r="E1771" s="7" t="s">
        <v>180</v>
      </c>
      <c r="F1771" s="7" t="s">
        <v>23</v>
      </c>
    </row>
    <row r="1772" spans="1:6" ht="15.75" customHeight="1">
      <c r="A1772" s="5">
        <v>1771</v>
      </c>
      <c r="B1772" s="6" t="s">
        <v>5188</v>
      </c>
      <c r="C1772" s="7" t="s">
        <v>5189</v>
      </c>
      <c r="D1772" s="4" t="s">
        <v>5190</v>
      </c>
      <c r="E1772" s="7" t="s">
        <v>36</v>
      </c>
      <c r="F1772" s="7" t="s">
        <v>23</v>
      </c>
    </row>
    <row r="1773" spans="1:6" ht="15.75" customHeight="1">
      <c r="A1773" s="5">
        <v>1772</v>
      </c>
      <c r="B1773" s="6" t="s">
        <v>5191</v>
      </c>
      <c r="C1773" s="7" t="s">
        <v>5192</v>
      </c>
      <c r="D1773" s="4" t="s">
        <v>5193</v>
      </c>
      <c r="E1773" s="7" t="s">
        <v>22</v>
      </c>
      <c r="F1773" s="7" t="s">
        <v>23</v>
      </c>
    </row>
    <row r="1774" spans="1:6" ht="15.75" customHeight="1">
      <c r="A1774" s="5">
        <v>1773</v>
      </c>
      <c r="B1774" s="6" t="s">
        <v>5194</v>
      </c>
      <c r="C1774" s="7" t="s">
        <v>5195</v>
      </c>
      <c r="D1774" s="4" t="s">
        <v>5196</v>
      </c>
      <c r="E1774" s="7" t="s">
        <v>22</v>
      </c>
      <c r="F1774" s="7" t="s">
        <v>23</v>
      </c>
    </row>
    <row r="1775" spans="1:6" ht="15.75" customHeight="1">
      <c r="A1775" s="5">
        <v>1774</v>
      </c>
      <c r="B1775" s="6" t="s">
        <v>5197</v>
      </c>
      <c r="C1775" s="7" t="s">
        <v>5198</v>
      </c>
      <c r="D1775" s="4" t="s">
        <v>5199</v>
      </c>
      <c r="E1775" s="7" t="s">
        <v>36</v>
      </c>
      <c r="F1775" s="7" t="s">
        <v>23</v>
      </c>
    </row>
    <row r="1776" spans="1:6" ht="15.75" customHeight="1">
      <c r="A1776" s="5">
        <v>1775</v>
      </c>
      <c r="B1776" s="6" t="s">
        <v>5200</v>
      </c>
      <c r="C1776" s="7" t="s">
        <v>5201</v>
      </c>
      <c r="D1776" s="4" t="s">
        <v>5202</v>
      </c>
      <c r="E1776" s="7" t="s">
        <v>36</v>
      </c>
      <c r="F1776" s="7" t="s">
        <v>23</v>
      </c>
    </row>
    <row r="1777" spans="1:6" ht="15.75" customHeight="1">
      <c r="A1777" s="5">
        <v>1776</v>
      </c>
      <c r="B1777" s="6" t="s">
        <v>5203</v>
      </c>
      <c r="C1777" s="7" t="s">
        <v>5204</v>
      </c>
      <c r="D1777" s="4" t="s">
        <v>5205</v>
      </c>
      <c r="E1777" s="7" t="s">
        <v>180</v>
      </c>
      <c r="F1777" s="7" t="s">
        <v>23</v>
      </c>
    </row>
    <row r="1778" spans="1:6" ht="15.75" customHeight="1">
      <c r="A1778" s="5">
        <v>1777</v>
      </c>
      <c r="B1778" s="6" t="s">
        <v>5206</v>
      </c>
      <c r="C1778" s="7" t="s">
        <v>5207</v>
      </c>
      <c r="D1778" s="4" t="s">
        <v>5208</v>
      </c>
      <c r="E1778" s="7" t="s">
        <v>50</v>
      </c>
      <c r="F1778" s="7" t="s">
        <v>23</v>
      </c>
    </row>
    <row r="1779" spans="1:6" ht="15.75" customHeight="1">
      <c r="A1779" s="5">
        <v>1778</v>
      </c>
      <c r="B1779" s="6" t="s">
        <v>5209</v>
      </c>
      <c r="C1779" s="7" t="s">
        <v>5210</v>
      </c>
      <c r="D1779" s="4" t="s">
        <v>5211</v>
      </c>
      <c r="E1779" s="7" t="s">
        <v>388</v>
      </c>
      <c r="F1779" s="7" t="s">
        <v>23</v>
      </c>
    </row>
    <row r="1780" spans="1:6" ht="15.75" customHeight="1">
      <c r="A1780" s="5">
        <v>1779</v>
      </c>
      <c r="B1780" s="6" t="s">
        <v>5212</v>
      </c>
      <c r="C1780" s="7" t="s">
        <v>5213</v>
      </c>
      <c r="D1780" s="4" t="s">
        <v>5214</v>
      </c>
      <c r="E1780" s="7" t="s">
        <v>501</v>
      </c>
      <c r="F1780" s="7" t="s">
        <v>23</v>
      </c>
    </row>
    <row r="1781" spans="1:6" ht="15.75" customHeight="1">
      <c r="A1781" s="5">
        <v>1780</v>
      </c>
      <c r="B1781" s="6" t="s">
        <v>5215</v>
      </c>
      <c r="C1781" s="7" t="s">
        <v>5216</v>
      </c>
      <c r="D1781" s="4" t="s">
        <v>5217</v>
      </c>
      <c r="E1781" s="7" t="s">
        <v>180</v>
      </c>
      <c r="F1781" s="7" t="s">
        <v>23</v>
      </c>
    </row>
    <row r="1782" spans="1:6" ht="15.75" customHeight="1">
      <c r="A1782" s="5">
        <v>1781</v>
      </c>
      <c r="B1782" s="6" t="s">
        <v>5218</v>
      </c>
      <c r="C1782" s="7" t="s">
        <v>5219</v>
      </c>
      <c r="D1782" s="4" t="s">
        <v>5220</v>
      </c>
      <c r="E1782" s="7" t="s">
        <v>569</v>
      </c>
      <c r="F1782" s="7" t="s">
        <v>23</v>
      </c>
    </row>
    <row r="1783" spans="1:6" ht="15.75" customHeight="1">
      <c r="A1783" s="5">
        <v>1782</v>
      </c>
      <c r="B1783" s="6" t="s">
        <v>5221</v>
      </c>
      <c r="C1783" s="7" t="s">
        <v>5222</v>
      </c>
      <c r="D1783" s="4" t="s">
        <v>5223</v>
      </c>
      <c r="E1783" s="7" t="s">
        <v>36</v>
      </c>
      <c r="F1783" s="7" t="s">
        <v>23</v>
      </c>
    </row>
    <row r="1784" spans="1:6" ht="15.75" customHeight="1">
      <c r="A1784" s="5">
        <v>1783</v>
      </c>
      <c r="B1784" s="6" t="s">
        <v>5224</v>
      </c>
      <c r="C1784" s="7" t="s">
        <v>5225</v>
      </c>
      <c r="D1784" s="4" t="s">
        <v>5226</v>
      </c>
      <c r="E1784" s="7" t="s">
        <v>569</v>
      </c>
      <c r="F1784" s="7" t="s">
        <v>23</v>
      </c>
    </row>
    <row r="1785" spans="1:6" ht="15.75" customHeight="1">
      <c r="A1785" s="5">
        <v>1784</v>
      </c>
      <c r="B1785" s="6" t="s">
        <v>5227</v>
      </c>
      <c r="C1785" s="7" t="s">
        <v>5228</v>
      </c>
      <c r="D1785" s="4" t="s">
        <v>5229</v>
      </c>
      <c r="E1785" s="7" t="s">
        <v>384</v>
      </c>
      <c r="F1785" s="7" t="s">
        <v>23</v>
      </c>
    </row>
    <row r="1786" spans="1:6" ht="15.75" customHeight="1">
      <c r="A1786" s="5">
        <v>1785</v>
      </c>
      <c r="B1786" s="6" t="s">
        <v>5230</v>
      </c>
      <c r="C1786" s="7" t="s">
        <v>5231</v>
      </c>
      <c r="D1786" s="4" t="s">
        <v>5232</v>
      </c>
      <c r="E1786" s="7" t="s">
        <v>384</v>
      </c>
      <c r="F1786" s="7" t="s">
        <v>23</v>
      </c>
    </row>
    <row r="1787" spans="1:6" ht="15.75" customHeight="1">
      <c r="A1787" s="5">
        <v>1786</v>
      </c>
      <c r="B1787" s="6" t="s">
        <v>5233</v>
      </c>
      <c r="C1787" s="7" t="s">
        <v>5234</v>
      </c>
      <c r="D1787" s="4" t="s">
        <v>5235</v>
      </c>
      <c r="E1787" s="7" t="s">
        <v>40</v>
      </c>
      <c r="F1787" s="7" t="s">
        <v>23</v>
      </c>
    </row>
    <row r="1788" spans="1:6" ht="15.75" customHeight="1">
      <c r="A1788" s="5">
        <v>1787</v>
      </c>
      <c r="B1788" s="6" t="s">
        <v>5236</v>
      </c>
      <c r="C1788" s="7" t="s">
        <v>5237</v>
      </c>
      <c r="D1788" s="4" t="s">
        <v>5238</v>
      </c>
      <c r="E1788" s="7" t="s">
        <v>569</v>
      </c>
      <c r="F1788" s="7" t="s">
        <v>23</v>
      </c>
    </row>
    <row r="1789" spans="1:6" ht="15.75" customHeight="1">
      <c r="A1789" s="5">
        <v>1788</v>
      </c>
      <c r="B1789" s="6" t="s">
        <v>5239</v>
      </c>
      <c r="C1789" s="7" t="s">
        <v>5240</v>
      </c>
      <c r="D1789" s="4" t="s">
        <v>5241</v>
      </c>
      <c r="E1789" s="7" t="s">
        <v>180</v>
      </c>
      <c r="F1789" s="7" t="s">
        <v>23</v>
      </c>
    </row>
    <row r="1790" spans="1:6" ht="15.75" customHeight="1">
      <c r="A1790" s="5">
        <v>1789</v>
      </c>
      <c r="B1790" s="6" t="s">
        <v>5242</v>
      </c>
      <c r="C1790" s="7" t="s">
        <v>5243</v>
      </c>
      <c r="D1790" s="4" t="s">
        <v>5244</v>
      </c>
      <c r="E1790" s="7" t="s">
        <v>50</v>
      </c>
      <c r="F1790" s="7" t="s">
        <v>23</v>
      </c>
    </row>
    <row r="1791" spans="1:6" ht="15.75" customHeight="1">
      <c r="A1791" s="5">
        <v>1790</v>
      </c>
      <c r="B1791" s="6" t="s">
        <v>4609</v>
      </c>
      <c r="C1791" s="7" t="s">
        <v>5245</v>
      </c>
      <c r="D1791" s="4" t="s">
        <v>4611</v>
      </c>
      <c r="E1791" s="7" t="s">
        <v>22</v>
      </c>
      <c r="F1791" s="7" t="s">
        <v>23</v>
      </c>
    </row>
    <row r="1792" spans="1:6" ht="15.75" customHeight="1">
      <c r="A1792" s="5">
        <v>1791</v>
      </c>
      <c r="B1792" s="6" t="s">
        <v>5246</v>
      </c>
      <c r="C1792" s="7" t="s">
        <v>5247</v>
      </c>
      <c r="D1792" s="4" t="s">
        <v>5248</v>
      </c>
      <c r="E1792" s="7" t="s">
        <v>120</v>
      </c>
      <c r="F1792" s="7" t="s">
        <v>23</v>
      </c>
    </row>
    <row r="1793" spans="1:6" ht="15.75" customHeight="1">
      <c r="A1793" s="5">
        <v>1792</v>
      </c>
      <c r="B1793" s="6" t="s">
        <v>5249</v>
      </c>
      <c r="C1793" s="7" t="s">
        <v>5250</v>
      </c>
      <c r="D1793" s="4" t="s">
        <v>5251</v>
      </c>
      <c r="E1793" s="7" t="s">
        <v>127</v>
      </c>
      <c r="F1793" s="7" t="s">
        <v>23</v>
      </c>
    </row>
    <row r="1794" spans="1:6" ht="15.75" customHeight="1">
      <c r="A1794" s="5">
        <v>1793</v>
      </c>
      <c r="B1794" s="6" t="s">
        <v>5252</v>
      </c>
      <c r="C1794" s="7" t="s">
        <v>5253</v>
      </c>
      <c r="D1794" s="4" t="s">
        <v>5254</v>
      </c>
      <c r="E1794" s="7" t="s">
        <v>180</v>
      </c>
      <c r="F1794" s="7" t="s">
        <v>23</v>
      </c>
    </row>
    <row r="1795" spans="1:6" ht="15.75" customHeight="1">
      <c r="A1795" s="5">
        <v>1794</v>
      </c>
      <c r="B1795" s="6" t="s">
        <v>5255</v>
      </c>
      <c r="C1795" s="7" t="s">
        <v>5256</v>
      </c>
      <c r="D1795" s="4" t="s">
        <v>5257</v>
      </c>
      <c r="E1795" s="7" t="s">
        <v>36</v>
      </c>
      <c r="F1795" s="7" t="s">
        <v>23</v>
      </c>
    </row>
    <row r="1796" spans="1:6" ht="15.75" customHeight="1">
      <c r="A1796" s="5">
        <v>1795</v>
      </c>
      <c r="B1796" s="6" t="s">
        <v>5258</v>
      </c>
      <c r="C1796" s="7" t="s">
        <v>5259</v>
      </c>
      <c r="D1796" s="4" t="s">
        <v>5260</v>
      </c>
      <c r="E1796" s="7" t="s">
        <v>1769</v>
      </c>
      <c r="F1796" s="7" t="s">
        <v>23</v>
      </c>
    </row>
    <row r="1797" spans="1:6" ht="15.75" customHeight="1">
      <c r="A1797" s="5">
        <v>1796</v>
      </c>
      <c r="B1797" s="6" t="s">
        <v>5261</v>
      </c>
      <c r="C1797" s="7" t="s">
        <v>5262</v>
      </c>
      <c r="D1797" s="4" t="s">
        <v>5263</v>
      </c>
      <c r="E1797" s="7" t="s">
        <v>388</v>
      </c>
      <c r="F1797" s="7" t="s">
        <v>23</v>
      </c>
    </row>
    <row r="1798" spans="1:6" ht="15.75" customHeight="1">
      <c r="A1798" s="5">
        <v>1797</v>
      </c>
      <c r="B1798" s="6" t="s">
        <v>5264</v>
      </c>
      <c r="C1798" s="7" t="s">
        <v>5265</v>
      </c>
      <c r="D1798" s="4" t="s">
        <v>5266</v>
      </c>
      <c r="E1798" s="7" t="s">
        <v>36</v>
      </c>
      <c r="F1798" s="7" t="s">
        <v>23</v>
      </c>
    </row>
    <row r="1799" spans="1:6" ht="15.75" customHeight="1">
      <c r="A1799" s="5">
        <v>1798</v>
      </c>
      <c r="B1799" s="6" t="s">
        <v>5267</v>
      </c>
      <c r="C1799" s="7" t="s">
        <v>5268</v>
      </c>
      <c r="D1799" s="4" t="s">
        <v>5269</v>
      </c>
      <c r="E1799" s="7" t="s">
        <v>36</v>
      </c>
      <c r="F1799" s="7" t="s">
        <v>23</v>
      </c>
    </row>
    <row r="1800" spans="1:6" ht="15.75" customHeight="1">
      <c r="A1800" s="5">
        <v>1799</v>
      </c>
      <c r="B1800" s="6" t="s">
        <v>5270</v>
      </c>
      <c r="C1800" s="7" t="s">
        <v>5271</v>
      </c>
      <c r="D1800" s="4" t="s">
        <v>5272</v>
      </c>
      <c r="E1800" s="7" t="s">
        <v>40</v>
      </c>
      <c r="F1800" s="7" t="s">
        <v>23</v>
      </c>
    </row>
    <row r="1801" spans="1:6" ht="15.75" customHeight="1">
      <c r="A1801" s="5">
        <v>1800</v>
      </c>
      <c r="B1801" s="6" t="s">
        <v>5273</v>
      </c>
      <c r="C1801" s="7" t="s">
        <v>5274</v>
      </c>
      <c r="D1801" s="4" t="s">
        <v>5275</v>
      </c>
      <c r="E1801" s="7" t="s">
        <v>2209</v>
      </c>
      <c r="F1801" s="7" t="s">
        <v>23</v>
      </c>
    </row>
    <row r="1802" spans="1:6" ht="15.75" customHeight="1">
      <c r="A1802" s="5">
        <v>1801</v>
      </c>
      <c r="B1802" s="6" t="s">
        <v>5276</v>
      </c>
      <c r="C1802" s="7" t="s">
        <v>5277</v>
      </c>
      <c r="D1802" s="4" t="s">
        <v>5278</v>
      </c>
      <c r="E1802" s="7" t="s">
        <v>535</v>
      </c>
      <c r="F1802" s="7" t="s">
        <v>23</v>
      </c>
    </row>
    <row r="1803" spans="1:6" ht="15.75" customHeight="1">
      <c r="A1803" s="5">
        <v>1802</v>
      </c>
      <c r="B1803" s="6" t="s">
        <v>5279</v>
      </c>
      <c r="C1803" s="7" t="s">
        <v>5280</v>
      </c>
      <c r="D1803" s="4" t="s">
        <v>5281</v>
      </c>
      <c r="E1803" s="7" t="s">
        <v>569</v>
      </c>
      <c r="F1803" s="7" t="s">
        <v>23</v>
      </c>
    </row>
    <row r="1804" spans="1:6" ht="15.75" customHeight="1">
      <c r="A1804" s="5">
        <v>1803</v>
      </c>
      <c r="B1804" s="6" t="s">
        <v>5282</v>
      </c>
      <c r="C1804" s="7" t="s">
        <v>5283</v>
      </c>
      <c r="D1804" s="4" t="s">
        <v>5284</v>
      </c>
      <c r="E1804" s="7" t="s">
        <v>2209</v>
      </c>
      <c r="F1804" s="7" t="s">
        <v>23</v>
      </c>
    </row>
    <row r="1805" spans="1:6" ht="15.75" customHeight="1">
      <c r="A1805" s="5">
        <v>1804</v>
      </c>
      <c r="B1805" s="6" t="s">
        <v>5285</v>
      </c>
      <c r="C1805" s="7" t="s">
        <v>5286</v>
      </c>
      <c r="D1805" s="4" t="s">
        <v>5287</v>
      </c>
      <c r="E1805" s="7" t="s">
        <v>40</v>
      </c>
      <c r="F1805" s="7" t="s">
        <v>23</v>
      </c>
    </row>
    <row r="1806" spans="1:6" ht="15.75" customHeight="1">
      <c r="A1806" s="5">
        <v>1805</v>
      </c>
      <c r="B1806" s="6" t="s">
        <v>5288</v>
      </c>
      <c r="C1806" s="7" t="s">
        <v>5289</v>
      </c>
      <c r="D1806" s="4" t="s">
        <v>5290</v>
      </c>
      <c r="E1806" s="7" t="s">
        <v>50</v>
      </c>
      <c r="F1806" s="7" t="s">
        <v>23</v>
      </c>
    </row>
    <row r="1807" spans="1:6" ht="15.75" customHeight="1">
      <c r="A1807" s="5">
        <v>1806</v>
      </c>
      <c r="B1807" s="6" t="s">
        <v>5291</v>
      </c>
      <c r="C1807" s="7" t="s">
        <v>5292</v>
      </c>
      <c r="D1807" s="4" t="s">
        <v>5293</v>
      </c>
      <c r="E1807" s="7" t="s">
        <v>36</v>
      </c>
      <c r="F1807" s="7" t="s">
        <v>23</v>
      </c>
    </row>
    <row r="1808" spans="1:6" ht="15.75" customHeight="1">
      <c r="A1808" s="5">
        <v>1807</v>
      </c>
      <c r="B1808" s="6" t="s">
        <v>5294</v>
      </c>
      <c r="C1808" s="7" t="s">
        <v>5295</v>
      </c>
      <c r="D1808" s="4" t="s">
        <v>5296</v>
      </c>
      <c r="E1808" s="7" t="s">
        <v>50</v>
      </c>
      <c r="F1808" s="7" t="s">
        <v>23</v>
      </c>
    </row>
    <row r="1809" spans="1:6" ht="15.75" customHeight="1">
      <c r="A1809" s="5">
        <v>1808</v>
      </c>
      <c r="B1809" s="6" t="s">
        <v>5297</v>
      </c>
      <c r="C1809" s="7" t="s">
        <v>5298</v>
      </c>
      <c r="D1809" s="4" t="s">
        <v>5299</v>
      </c>
      <c r="E1809" s="7" t="s">
        <v>36</v>
      </c>
      <c r="F1809" s="7" t="s">
        <v>23</v>
      </c>
    </row>
    <row r="1810" spans="1:6" ht="15.75" customHeight="1">
      <c r="A1810" s="5">
        <v>1809</v>
      </c>
      <c r="B1810" s="6" t="s">
        <v>5300</v>
      </c>
      <c r="C1810" s="7" t="s">
        <v>5301</v>
      </c>
      <c r="D1810" s="4" t="s">
        <v>5302</v>
      </c>
      <c r="E1810" s="7" t="s">
        <v>180</v>
      </c>
      <c r="F1810" s="7" t="s">
        <v>23</v>
      </c>
    </row>
    <row r="1811" spans="1:6" ht="15.75" customHeight="1">
      <c r="A1811" s="5">
        <v>1810</v>
      </c>
      <c r="B1811" s="6" t="s">
        <v>5303</v>
      </c>
      <c r="C1811" s="7" t="s">
        <v>5304</v>
      </c>
      <c r="D1811" s="4" t="s">
        <v>5305</v>
      </c>
      <c r="E1811" s="7" t="s">
        <v>22</v>
      </c>
      <c r="F1811" s="7" t="s">
        <v>23</v>
      </c>
    </row>
    <row r="1812" spans="1:6" ht="15.75" customHeight="1">
      <c r="A1812" s="5">
        <v>1811</v>
      </c>
      <c r="B1812" s="6" t="s">
        <v>5306</v>
      </c>
      <c r="C1812" s="7" t="s">
        <v>5307</v>
      </c>
      <c r="D1812" s="4" t="s">
        <v>5308</v>
      </c>
      <c r="E1812" s="7" t="s">
        <v>22</v>
      </c>
      <c r="F1812" s="7" t="s">
        <v>23</v>
      </c>
    </row>
    <row r="1813" spans="1:6" ht="15.75" customHeight="1">
      <c r="A1813" s="5">
        <v>1812</v>
      </c>
      <c r="B1813" s="6" t="s">
        <v>5309</v>
      </c>
      <c r="C1813" s="7" t="s">
        <v>5310</v>
      </c>
      <c r="D1813" s="4" t="s">
        <v>5311</v>
      </c>
      <c r="E1813" s="7" t="s">
        <v>22</v>
      </c>
      <c r="F1813" s="7" t="s">
        <v>23</v>
      </c>
    </row>
    <row r="1814" spans="1:6" ht="15.75" customHeight="1">
      <c r="A1814" s="5">
        <v>1813</v>
      </c>
      <c r="B1814" s="6" t="s">
        <v>5312</v>
      </c>
      <c r="C1814" s="7" t="s">
        <v>5313</v>
      </c>
      <c r="D1814" s="4" t="s">
        <v>5314</v>
      </c>
      <c r="E1814" s="7" t="s">
        <v>36</v>
      </c>
      <c r="F1814" s="7" t="s">
        <v>23</v>
      </c>
    </row>
    <row r="1815" spans="1:6" ht="15.75" customHeight="1">
      <c r="A1815" s="5">
        <v>1814</v>
      </c>
      <c r="B1815" s="6" t="s">
        <v>5315</v>
      </c>
      <c r="C1815" s="7" t="s">
        <v>5316</v>
      </c>
      <c r="D1815" s="4" t="s">
        <v>5317</v>
      </c>
      <c r="E1815" s="7" t="s">
        <v>22</v>
      </c>
      <c r="F1815" s="7" t="s">
        <v>23</v>
      </c>
    </row>
    <row r="1816" spans="1:6" ht="15.75" customHeight="1">
      <c r="A1816" s="5">
        <v>1815</v>
      </c>
      <c r="B1816" s="6" t="s">
        <v>5318</v>
      </c>
      <c r="C1816" s="7" t="s">
        <v>5319</v>
      </c>
      <c r="D1816" s="4" t="s">
        <v>5320</v>
      </c>
      <c r="E1816" s="7" t="s">
        <v>22</v>
      </c>
      <c r="F1816" s="7" t="s">
        <v>23</v>
      </c>
    </row>
    <row r="1817" spans="1:6" ht="15.75" customHeight="1">
      <c r="A1817" s="5">
        <v>1816</v>
      </c>
      <c r="B1817" s="6" t="s">
        <v>5321</v>
      </c>
      <c r="C1817" s="7" t="s">
        <v>5322</v>
      </c>
      <c r="D1817" s="4" t="s">
        <v>5323</v>
      </c>
      <c r="E1817" s="7" t="s">
        <v>569</v>
      </c>
      <c r="F1817" s="7" t="s">
        <v>23</v>
      </c>
    </row>
    <row r="1818" spans="1:6" ht="15.75" customHeight="1">
      <c r="A1818" s="5">
        <v>1817</v>
      </c>
      <c r="B1818" s="6" t="s">
        <v>5324</v>
      </c>
      <c r="C1818" s="7" t="s">
        <v>5325</v>
      </c>
      <c r="D1818" s="4" t="s">
        <v>5326</v>
      </c>
      <c r="E1818" s="7" t="s">
        <v>569</v>
      </c>
      <c r="F1818" s="7" t="s">
        <v>23</v>
      </c>
    </row>
    <row r="1819" spans="1:6" ht="15.75" customHeight="1">
      <c r="A1819" s="5">
        <v>1818</v>
      </c>
      <c r="B1819" s="6" t="s">
        <v>5327</v>
      </c>
      <c r="C1819" s="7" t="s">
        <v>5328</v>
      </c>
      <c r="D1819" s="4" t="s">
        <v>5329</v>
      </c>
      <c r="E1819" s="7" t="s">
        <v>180</v>
      </c>
      <c r="F1819" s="7" t="s">
        <v>23</v>
      </c>
    </row>
    <row r="1820" spans="1:6" ht="15.75" customHeight="1">
      <c r="A1820" s="5">
        <v>1819</v>
      </c>
      <c r="B1820" s="6" t="s">
        <v>5330</v>
      </c>
      <c r="C1820" s="7" t="s">
        <v>5331</v>
      </c>
      <c r="D1820" s="4" t="s">
        <v>5332</v>
      </c>
      <c r="E1820" s="7" t="s">
        <v>50</v>
      </c>
      <c r="F1820" s="7" t="s">
        <v>23</v>
      </c>
    </row>
    <row r="1821" spans="1:6" ht="15.75" customHeight="1">
      <c r="A1821" s="5">
        <v>1820</v>
      </c>
      <c r="B1821" s="6" t="s">
        <v>5333</v>
      </c>
      <c r="C1821" s="7" t="s">
        <v>5334</v>
      </c>
      <c r="D1821" s="4" t="s">
        <v>5335</v>
      </c>
      <c r="E1821" s="7" t="s">
        <v>22</v>
      </c>
      <c r="F1821" s="7" t="s">
        <v>23</v>
      </c>
    </row>
    <row r="1822" spans="1:6" ht="15.75" customHeight="1">
      <c r="A1822" s="5">
        <v>1821</v>
      </c>
      <c r="B1822" s="6" t="s">
        <v>5336</v>
      </c>
      <c r="C1822" s="7" t="s">
        <v>5337</v>
      </c>
      <c r="D1822" s="4" t="s">
        <v>5338</v>
      </c>
      <c r="E1822" s="7" t="s">
        <v>50</v>
      </c>
      <c r="F1822" s="7" t="s">
        <v>23</v>
      </c>
    </row>
    <row r="1823" spans="1:6" ht="15.75" customHeight="1">
      <c r="A1823" s="5">
        <v>1822</v>
      </c>
      <c r="B1823" s="6" t="s">
        <v>5339</v>
      </c>
      <c r="C1823" s="7" t="s">
        <v>5340</v>
      </c>
      <c r="D1823" s="4" t="s">
        <v>5341</v>
      </c>
      <c r="E1823" s="7" t="s">
        <v>50</v>
      </c>
      <c r="F1823" s="7" t="s">
        <v>23</v>
      </c>
    </row>
    <row r="1824" spans="1:6" ht="15.75" customHeight="1">
      <c r="A1824" s="5">
        <v>1823</v>
      </c>
      <c r="B1824" s="6" t="s">
        <v>4698</v>
      </c>
      <c r="C1824" s="7" t="s">
        <v>5342</v>
      </c>
      <c r="D1824" s="4" t="s">
        <v>4700</v>
      </c>
      <c r="E1824" s="7" t="s">
        <v>501</v>
      </c>
      <c r="F1824" s="7" t="s">
        <v>23</v>
      </c>
    </row>
    <row r="1825" spans="1:6" ht="15.75" customHeight="1">
      <c r="A1825" s="5">
        <v>1824</v>
      </c>
      <c r="B1825" s="6" t="s">
        <v>5343</v>
      </c>
      <c r="C1825" s="7" t="s">
        <v>5344</v>
      </c>
      <c r="D1825" s="4" t="s">
        <v>5345</v>
      </c>
      <c r="E1825" s="7" t="s">
        <v>180</v>
      </c>
      <c r="F1825" s="7" t="s">
        <v>23</v>
      </c>
    </row>
    <row r="1826" spans="1:6" ht="15.75" customHeight="1">
      <c r="A1826" s="5">
        <v>1825</v>
      </c>
      <c r="B1826" s="6" t="s">
        <v>5346</v>
      </c>
      <c r="C1826" s="7" t="s">
        <v>5347</v>
      </c>
      <c r="D1826" s="4" t="s">
        <v>5348</v>
      </c>
      <c r="E1826" s="7" t="s">
        <v>36</v>
      </c>
      <c r="F1826" s="7" t="s">
        <v>23</v>
      </c>
    </row>
    <row r="1827" spans="1:6" ht="15.75" customHeight="1">
      <c r="A1827" s="5">
        <v>1826</v>
      </c>
      <c r="B1827" s="6" t="s">
        <v>5349</v>
      </c>
      <c r="C1827" s="7" t="s">
        <v>5350</v>
      </c>
      <c r="D1827" s="4" t="s">
        <v>5351</v>
      </c>
      <c r="E1827" s="7" t="s">
        <v>22</v>
      </c>
      <c r="F1827" s="7" t="s">
        <v>23</v>
      </c>
    </row>
    <row r="1828" spans="1:6" ht="15.75" customHeight="1">
      <c r="A1828" s="5">
        <v>1827</v>
      </c>
      <c r="B1828" s="6" t="s">
        <v>5352</v>
      </c>
      <c r="C1828" s="7" t="s">
        <v>5353</v>
      </c>
      <c r="D1828" s="4" t="s">
        <v>5354</v>
      </c>
      <c r="E1828" s="7" t="s">
        <v>22</v>
      </c>
      <c r="F1828" s="7" t="s">
        <v>23</v>
      </c>
    </row>
    <row r="1829" spans="1:6" ht="15.75" customHeight="1">
      <c r="A1829" s="5">
        <v>1828</v>
      </c>
      <c r="B1829" s="6" t="s">
        <v>5355</v>
      </c>
      <c r="C1829" s="7" t="s">
        <v>5356</v>
      </c>
      <c r="D1829" s="4" t="s">
        <v>5357</v>
      </c>
      <c r="E1829" s="7" t="s">
        <v>22</v>
      </c>
      <c r="F1829" s="7" t="s">
        <v>23</v>
      </c>
    </row>
    <row r="1830" spans="1:6" ht="15.75" customHeight="1">
      <c r="A1830" s="5">
        <v>1829</v>
      </c>
      <c r="B1830" s="6" t="s">
        <v>5358</v>
      </c>
      <c r="C1830" s="7" t="s">
        <v>5359</v>
      </c>
      <c r="D1830" s="4" t="s">
        <v>5360</v>
      </c>
      <c r="E1830" s="7" t="s">
        <v>50</v>
      </c>
      <c r="F1830" s="7" t="s">
        <v>23</v>
      </c>
    </row>
    <row r="1831" spans="1:6" ht="15.75" customHeight="1">
      <c r="A1831" s="5">
        <v>1830</v>
      </c>
      <c r="B1831" s="6" t="s">
        <v>5361</v>
      </c>
      <c r="C1831" s="7" t="s">
        <v>5362</v>
      </c>
      <c r="D1831" s="4" t="s">
        <v>5363</v>
      </c>
      <c r="E1831" s="7" t="s">
        <v>50</v>
      </c>
      <c r="F1831" s="7" t="s">
        <v>23</v>
      </c>
    </row>
    <row r="1832" spans="1:6" ht="15.75" customHeight="1">
      <c r="A1832" s="5">
        <v>1831</v>
      </c>
      <c r="B1832" s="6" t="s">
        <v>5364</v>
      </c>
      <c r="C1832" s="7" t="s">
        <v>5365</v>
      </c>
      <c r="D1832" s="4" t="s">
        <v>5366</v>
      </c>
      <c r="E1832" s="7" t="s">
        <v>36</v>
      </c>
      <c r="F1832" s="7" t="s">
        <v>23</v>
      </c>
    </row>
    <row r="1833" spans="1:6" ht="15.75" customHeight="1">
      <c r="A1833" s="5">
        <v>1832</v>
      </c>
      <c r="B1833" s="6" t="s">
        <v>5367</v>
      </c>
      <c r="C1833" s="7" t="s">
        <v>5368</v>
      </c>
      <c r="D1833" s="4" t="s">
        <v>5369</v>
      </c>
      <c r="E1833" s="7" t="s">
        <v>22</v>
      </c>
      <c r="F1833" s="7" t="s">
        <v>23</v>
      </c>
    </row>
    <row r="1834" spans="1:6" ht="15.75" customHeight="1">
      <c r="A1834" s="5">
        <v>1833</v>
      </c>
      <c r="B1834" s="6" t="s">
        <v>5370</v>
      </c>
      <c r="C1834" s="7" t="s">
        <v>5371</v>
      </c>
      <c r="D1834" s="4" t="s">
        <v>5372</v>
      </c>
      <c r="E1834" s="7" t="s">
        <v>40</v>
      </c>
      <c r="F1834" s="7" t="s">
        <v>23</v>
      </c>
    </row>
    <row r="1835" spans="1:6" ht="15.75" customHeight="1">
      <c r="A1835" s="5">
        <v>1834</v>
      </c>
      <c r="B1835" s="6" t="s">
        <v>5373</v>
      </c>
      <c r="C1835" s="7" t="s">
        <v>5374</v>
      </c>
      <c r="D1835" s="4" t="s">
        <v>5375</v>
      </c>
      <c r="E1835" s="7" t="s">
        <v>36</v>
      </c>
      <c r="F1835" s="7" t="s">
        <v>23</v>
      </c>
    </row>
    <row r="1836" spans="1:6" ht="15.75" customHeight="1">
      <c r="A1836" s="5">
        <v>1835</v>
      </c>
      <c r="B1836" s="6" t="s">
        <v>5376</v>
      </c>
      <c r="C1836" s="7" t="s">
        <v>5377</v>
      </c>
      <c r="D1836" s="4" t="s">
        <v>5378</v>
      </c>
      <c r="E1836" s="7" t="s">
        <v>120</v>
      </c>
      <c r="F1836" s="7" t="s">
        <v>23</v>
      </c>
    </row>
    <row r="1837" spans="1:6" ht="15.75" customHeight="1">
      <c r="A1837" s="5">
        <v>1836</v>
      </c>
      <c r="B1837" s="6" t="s">
        <v>5379</v>
      </c>
      <c r="C1837" s="7" t="s">
        <v>5380</v>
      </c>
      <c r="D1837" s="4" t="s">
        <v>5381</v>
      </c>
      <c r="E1837" s="7" t="s">
        <v>1769</v>
      </c>
      <c r="F1837" s="7" t="s">
        <v>23</v>
      </c>
    </row>
    <row r="1838" spans="1:6" ht="15.75" customHeight="1">
      <c r="A1838" s="5">
        <v>1837</v>
      </c>
      <c r="B1838" s="6" t="s">
        <v>5382</v>
      </c>
      <c r="C1838" s="7" t="s">
        <v>5383</v>
      </c>
      <c r="D1838" s="4" t="s">
        <v>5384</v>
      </c>
      <c r="E1838" s="7" t="s">
        <v>36</v>
      </c>
      <c r="F1838" s="7" t="s">
        <v>23</v>
      </c>
    </row>
    <row r="1839" spans="1:6" ht="15.75" customHeight="1">
      <c r="A1839" s="5">
        <v>1838</v>
      </c>
      <c r="B1839" s="6" t="s">
        <v>5385</v>
      </c>
      <c r="C1839" s="7" t="s">
        <v>5386</v>
      </c>
      <c r="D1839" s="4" t="s">
        <v>5387</v>
      </c>
      <c r="E1839" s="7" t="s">
        <v>180</v>
      </c>
      <c r="F1839" s="7" t="s">
        <v>23</v>
      </c>
    </row>
    <row r="1840" spans="1:6" ht="15.75" customHeight="1">
      <c r="A1840" s="5">
        <v>1839</v>
      </c>
      <c r="B1840" s="6" t="s">
        <v>5388</v>
      </c>
      <c r="C1840" s="7" t="s">
        <v>5389</v>
      </c>
      <c r="D1840" s="4" t="s">
        <v>5390</v>
      </c>
      <c r="E1840" s="7" t="s">
        <v>120</v>
      </c>
      <c r="F1840" s="7" t="s">
        <v>23</v>
      </c>
    </row>
    <row r="1841" spans="1:6" ht="15.75" customHeight="1">
      <c r="A1841" s="5">
        <v>1840</v>
      </c>
      <c r="B1841" s="6" t="s">
        <v>5391</v>
      </c>
      <c r="C1841" s="7" t="s">
        <v>5392</v>
      </c>
      <c r="D1841" s="4" t="s">
        <v>5393</v>
      </c>
      <c r="E1841" s="7" t="s">
        <v>36</v>
      </c>
      <c r="F1841" s="7" t="s">
        <v>23</v>
      </c>
    </row>
    <row r="1842" spans="1:6" ht="15.75" customHeight="1">
      <c r="A1842" s="5">
        <v>1841</v>
      </c>
      <c r="B1842" s="6" t="s">
        <v>5394</v>
      </c>
      <c r="C1842" s="7" t="s">
        <v>5395</v>
      </c>
      <c r="D1842" s="4" t="s">
        <v>5396</v>
      </c>
      <c r="E1842" s="7" t="s">
        <v>22</v>
      </c>
      <c r="F1842" s="7" t="s">
        <v>23</v>
      </c>
    </row>
    <row r="1843" spans="1:6" ht="15.75" customHeight="1">
      <c r="A1843" s="5">
        <v>1842</v>
      </c>
      <c r="B1843" s="6" t="s">
        <v>5397</v>
      </c>
      <c r="C1843" s="7" t="s">
        <v>5398</v>
      </c>
      <c r="D1843" s="4" t="s">
        <v>5399</v>
      </c>
      <c r="E1843" s="7" t="s">
        <v>535</v>
      </c>
      <c r="F1843" s="7" t="s">
        <v>23</v>
      </c>
    </row>
    <row r="1844" spans="1:6" ht="15.75" customHeight="1">
      <c r="A1844" s="5">
        <v>1843</v>
      </c>
      <c r="B1844" s="6" t="s">
        <v>5400</v>
      </c>
      <c r="C1844" s="7" t="s">
        <v>5401</v>
      </c>
      <c r="D1844" s="4" t="s">
        <v>5402</v>
      </c>
      <c r="E1844" s="7" t="s">
        <v>180</v>
      </c>
      <c r="F1844" s="7" t="s">
        <v>23</v>
      </c>
    </row>
    <row r="1845" spans="1:6" ht="15.75" customHeight="1">
      <c r="A1845" s="5">
        <v>1844</v>
      </c>
      <c r="B1845" s="6" t="s">
        <v>5403</v>
      </c>
      <c r="C1845" s="7" t="s">
        <v>5404</v>
      </c>
      <c r="D1845" s="4" t="s">
        <v>5405</v>
      </c>
      <c r="E1845" s="7" t="s">
        <v>22</v>
      </c>
      <c r="F1845" s="7" t="s">
        <v>23</v>
      </c>
    </row>
    <row r="1846" spans="1:6" ht="15.75" customHeight="1">
      <c r="A1846" s="5">
        <v>1845</v>
      </c>
      <c r="B1846" s="6" t="s">
        <v>5406</v>
      </c>
      <c r="C1846" s="7" t="s">
        <v>5407</v>
      </c>
      <c r="D1846" s="4" t="s">
        <v>5408</v>
      </c>
      <c r="E1846" s="7" t="s">
        <v>40</v>
      </c>
      <c r="F1846" s="7" t="s">
        <v>23</v>
      </c>
    </row>
    <row r="1847" spans="1:6" ht="15.75" customHeight="1">
      <c r="A1847" s="5">
        <v>1846</v>
      </c>
      <c r="B1847" s="6" t="s">
        <v>5409</v>
      </c>
      <c r="C1847" s="7" t="s">
        <v>5410</v>
      </c>
      <c r="D1847" s="4" t="s">
        <v>5411</v>
      </c>
      <c r="E1847" s="7" t="s">
        <v>22</v>
      </c>
      <c r="F1847" s="7" t="s">
        <v>23</v>
      </c>
    </row>
    <row r="1848" spans="1:6" ht="15.75" customHeight="1">
      <c r="A1848" s="5">
        <v>1847</v>
      </c>
      <c r="B1848" s="6" t="s">
        <v>5412</v>
      </c>
      <c r="C1848" s="7" t="s">
        <v>5413</v>
      </c>
      <c r="D1848" s="4" t="s">
        <v>5414</v>
      </c>
      <c r="E1848" s="7" t="s">
        <v>180</v>
      </c>
      <c r="F1848" s="7" t="s">
        <v>23</v>
      </c>
    </row>
    <row r="1849" spans="1:6" ht="15.75" customHeight="1">
      <c r="A1849" s="5">
        <v>1848</v>
      </c>
      <c r="B1849" s="6" t="s">
        <v>5415</v>
      </c>
      <c r="C1849" s="7" t="s">
        <v>5416</v>
      </c>
      <c r="D1849" s="4" t="s">
        <v>5417</v>
      </c>
      <c r="E1849" s="7" t="s">
        <v>22</v>
      </c>
      <c r="F1849" s="7" t="s">
        <v>23</v>
      </c>
    </row>
    <row r="1850" spans="1:6" ht="15.75" customHeight="1">
      <c r="A1850" s="5">
        <v>1849</v>
      </c>
      <c r="B1850" s="6" t="s">
        <v>5418</v>
      </c>
      <c r="C1850" s="7" t="s">
        <v>5419</v>
      </c>
      <c r="D1850" s="4" t="s">
        <v>5420</v>
      </c>
      <c r="E1850" s="7" t="s">
        <v>180</v>
      </c>
      <c r="F1850" s="7" t="s">
        <v>23</v>
      </c>
    </row>
    <row r="1851" spans="1:6" ht="15.75" customHeight="1">
      <c r="A1851" s="5">
        <v>1850</v>
      </c>
      <c r="B1851" s="6" t="s">
        <v>5421</v>
      </c>
      <c r="C1851" s="7" t="s">
        <v>5422</v>
      </c>
      <c r="D1851" s="4" t="s">
        <v>5423</v>
      </c>
      <c r="E1851" s="7" t="s">
        <v>36</v>
      </c>
      <c r="F1851" s="7" t="s">
        <v>23</v>
      </c>
    </row>
    <row r="1852" spans="1:6" ht="15.75" customHeight="1">
      <c r="A1852" s="5">
        <v>1851</v>
      </c>
      <c r="B1852" s="6" t="s">
        <v>5424</v>
      </c>
      <c r="C1852" s="7" t="s">
        <v>5425</v>
      </c>
      <c r="D1852" s="4" t="s">
        <v>5426</v>
      </c>
      <c r="E1852" s="7" t="s">
        <v>36</v>
      </c>
      <c r="F1852" s="7" t="s">
        <v>23</v>
      </c>
    </row>
    <row r="1853" spans="1:6" ht="15.75" customHeight="1">
      <c r="A1853" s="5">
        <v>1852</v>
      </c>
      <c r="B1853" s="6" t="s">
        <v>5427</v>
      </c>
      <c r="C1853" s="7" t="s">
        <v>5428</v>
      </c>
      <c r="D1853" s="4" t="s">
        <v>5429</v>
      </c>
      <c r="E1853" s="7" t="s">
        <v>36</v>
      </c>
      <c r="F1853" s="7" t="s">
        <v>23</v>
      </c>
    </row>
    <row r="1854" spans="1:6" ht="15.75" customHeight="1">
      <c r="A1854" s="5">
        <v>1853</v>
      </c>
      <c r="B1854" s="6" t="s">
        <v>5430</v>
      </c>
      <c r="C1854" s="7" t="s">
        <v>5431</v>
      </c>
      <c r="D1854" s="4" t="s">
        <v>5432</v>
      </c>
      <c r="E1854" s="7" t="s">
        <v>36</v>
      </c>
      <c r="F1854" s="7" t="s">
        <v>23</v>
      </c>
    </row>
    <row r="1855" spans="1:6" ht="15.75" customHeight="1">
      <c r="A1855" s="5">
        <v>1854</v>
      </c>
      <c r="B1855" s="6" t="s">
        <v>5433</v>
      </c>
      <c r="C1855" s="7" t="s">
        <v>5434</v>
      </c>
      <c r="D1855" s="4" t="s">
        <v>5435</v>
      </c>
      <c r="E1855" s="7" t="s">
        <v>36</v>
      </c>
      <c r="F1855" s="7" t="s">
        <v>23</v>
      </c>
    </row>
    <row r="1856" spans="1:6" ht="15.75" customHeight="1">
      <c r="A1856" s="5">
        <v>1855</v>
      </c>
      <c r="B1856" s="6" t="s">
        <v>5436</v>
      </c>
      <c r="C1856" s="7" t="s">
        <v>5437</v>
      </c>
      <c r="D1856" s="4" t="s">
        <v>5438</v>
      </c>
      <c r="E1856" s="7" t="s">
        <v>180</v>
      </c>
      <c r="F1856" s="7" t="s">
        <v>23</v>
      </c>
    </row>
    <row r="1857" spans="1:6" ht="15.75" customHeight="1">
      <c r="A1857" s="5">
        <v>1856</v>
      </c>
      <c r="B1857" s="6" t="s">
        <v>5439</v>
      </c>
      <c r="C1857" s="7" t="s">
        <v>5440</v>
      </c>
      <c r="D1857" s="4" t="s">
        <v>5441</v>
      </c>
      <c r="E1857" s="7" t="s">
        <v>180</v>
      </c>
      <c r="F1857" s="7" t="s">
        <v>23</v>
      </c>
    </row>
    <row r="1858" spans="1:6" ht="15.75" customHeight="1">
      <c r="A1858" s="5">
        <v>1857</v>
      </c>
      <c r="B1858" s="6" t="s">
        <v>5442</v>
      </c>
      <c r="C1858" s="7" t="s">
        <v>5443</v>
      </c>
      <c r="D1858" s="4" t="s">
        <v>5444</v>
      </c>
      <c r="E1858" s="7" t="s">
        <v>180</v>
      </c>
      <c r="F1858" s="7" t="s">
        <v>23</v>
      </c>
    </row>
    <row r="1859" spans="1:6" ht="15.75" customHeight="1">
      <c r="A1859" s="5">
        <v>1858</v>
      </c>
      <c r="B1859" s="6" t="s">
        <v>5445</v>
      </c>
      <c r="C1859" s="7" t="s">
        <v>5446</v>
      </c>
      <c r="D1859" s="4" t="s">
        <v>5447</v>
      </c>
      <c r="E1859" s="7" t="s">
        <v>40</v>
      </c>
      <c r="F1859" s="7" t="s">
        <v>23</v>
      </c>
    </row>
    <row r="1860" spans="1:6" ht="15.75" customHeight="1">
      <c r="A1860" s="5">
        <v>1859</v>
      </c>
      <c r="B1860" s="6" t="s">
        <v>5448</v>
      </c>
      <c r="C1860" s="7" t="s">
        <v>3173</v>
      </c>
      <c r="D1860" s="4" t="s">
        <v>5449</v>
      </c>
      <c r="E1860" s="7" t="s">
        <v>40</v>
      </c>
      <c r="F1860" s="7" t="s">
        <v>23</v>
      </c>
    </row>
    <row r="1861" spans="1:6" ht="15.75" customHeight="1">
      <c r="A1861" s="5">
        <v>1860</v>
      </c>
      <c r="B1861" s="6" t="s">
        <v>5450</v>
      </c>
      <c r="C1861" s="7" t="s">
        <v>5451</v>
      </c>
      <c r="D1861" s="4" t="s">
        <v>5452</v>
      </c>
      <c r="E1861" s="7" t="s">
        <v>180</v>
      </c>
      <c r="F1861" s="7" t="s">
        <v>23</v>
      </c>
    </row>
    <row r="1862" spans="1:6" ht="15.75" customHeight="1">
      <c r="A1862" s="5">
        <v>1861</v>
      </c>
      <c r="B1862" s="6" t="s">
        <v>5453</v>
      </c>
      <c r="C1862" s="7" t="s">
        <v>5454</v>
      </c>
      <c r="D1862" s="4" t="s">
        <v>5455</v>
      </c>
      <c r="E1862" s="7" t="s">
        <v>22</v>
      </c>
      <c r="F1862" s="7" t="s">
        <v>23</v>
      </c>
    </row>
    <row r="1863" spans="1:6" ht="15.75" customHeight="1">
      <c r="A1863" s="5">
        <v>1862</v>
      </c>
      <c r="B1863" s="6" t="s">
        <v>5456</v>
      </c>
      <c r="C1863" s="7" t="s">
        <v>5457</v>
      </c>
      <c r="D1863" s="4" t="s">
        <v>5458</v>
      </c>
      <c r="E1863" s="7" t="s">
        <v>40</v>
      </c>
      <c r="F1863" s="7" t="s">
        <v>23</v>
      </c>
    </row>
    <row r="1864" spans="1:6" ht="15.75" customHeight="1">
      <c r="A1864" s="5">
        <v>1863</v>
      </c>
      <c r="B1864" s="6" t="s">
        <v>5459</v>
      </c>
      <c r="C1864" s="7" t="s">
        <v>5460</v>
      </c>
      <c r="D1864" s="4" t="s">
        <v>5461</v>
      </c>
      <c r="E1864" s="7" t="s">
        <v>36</v>
      </c>
      <c r="F1864" s="7" t="s">
        <v>23</v>
      </c>
    </row>
    <row r="1865" spans="1:6" ht="15.75" customHeight="1">
      <c r="A1865" s="5">
        <v>1864</v>
      </c>
      <c r="B1865" s="6" t="s">
        <v>5462</v>
      </c>
      <c r="C1865" s="7" t="s">
        <v>5463</v>
      </c>
      <c r="D1865" s="4" t="s">
        <v>5464</v>
      </c>
      <c r="E1865" s="7" t="s">
        <v>36</v>
      </c>
      <c r="F1865" s="7" t="s">
        <v>23</v>
      </c>
    </row>
    <row r="1866" spans="1:6" ht="15.75" customHeight="1">
      <c r="A1866" s="5">
        <v>1865</v>
      </c>
      <c r="B1866" s="6" t="s">
        <v>5465</v>
      </c>
      <c r="C1866" s="7" t="s">
        <v>5466</v>
      </c>
      <c r="D1866" s="4" t="s">
        <v>5467</v>
      </c>
      <c r="E1866" s="7" t="s">
        <v>22</v>
      </c>
      <c r="F1866" s="7" t="s">
        <v>23</v>
      </c>
    </row>
    <row r="1867" spans="1:6" ht="15.75" customHeight="1">
      <c r="A1867" s="5">
        <v>1866</v>
      </c>
      <c r="B1867" s="6" t="s">
        <v>5468</v>
      </c>
      <c r="C1867" s="7" t="s">
        <v>5469</v>
      </c>
      <c r="D1867" s="4" t="s">
        <v>5470</v>
      </c>
      <c r="E1867" s="7" t="s">
        <v>36</v>
      </c>
      <c r="F1867" s="7" t="s">
        <v>23</v>
      </c>
    </row>
    <row r="1868" spans="1:6" ht="15.75" customHeight="1">
      <c r="A1868" s="5">
        <v>1867</v>
      </c>
      <c r="B1868" s="6" t="s">
        <v>5471</v>
      </c>
      <c r="C1868" s="7" t="s">
        <v>5472</v>
      </c>
      <c r="D1868" s="4" t="s">
        <v>5473</v>
      </c>
      <c r="E1868" s="7" t="s">
        <v>36</v>
      </c>
      <c r="F1868" s="7" t="s">
        <v>23</v>
      </c>
    </row>
    <row r="1869" spans="1:6" ht="15.75" customHeight="1">
      <c r="A1869" s="5">
        <v>1868</v>
      </c>
      <c r="B1869" s="6" t="s">
        <v>5474</v>
      </c>
      <c r="C1869" s="7" t="s">
        <v>5475</v>
      </c>
      <c r="D1869" s="4" t="s">
        <v>5476</v>
      </c>
      <c r="E1869" s="7" t="s">
        <v>569</v>
      </c>
      <c r="F1869" s="7" t="s">
        <v>23</v>
      </c>
    </row>
    <row r="1870" spans="1:6" ht="15.75" customHeight="1">
      <c r="A1870" s="5">
        <v>1869</v>
      </c>
      <c r="B1870" s="6" t="s">
        <v>111</v>
      </c>
      <c r="C1870" s="7" t="s">
        <v>5477</v>
      </c>
      <c r="D1870" s="4" t="s">
        <v>113</v>
      </c>
      <c r="E1870" s="7" t="s">
        <v>50</v>
      </c>
      <c r="F1870" s="7" t="s">
        <v>23</v>
      </c>
    </row>
    <row r="1871" spans="1:6" ht="15.75" customHeight="1">
      <c r="A1871" s="5">
        <v>1870</v>
      </c>
      <c r="B1871" s="6" t="s">
        <v>5478</v>
      </c>
      <c r="C1871" s="7" t="s">
        <v>5479</v>
      </c>
      <c r="D1871" s="4" t="s">
        <v>5480</v>
      </c>
      <c r="E1871" s="7" t="s">
        <v>120</v>
      </c>
      <c r="F1871" s="7" t="s">
        <v>23</v>
      </c>
    </row>
    <row r="1872" spans="1:6" ht="15.75" customHeight="1">
      <c r="A1872" s="5">
        <v>1871</v>
      </c>
      <c r="B1872" s="6" t="s">
        <v>5481</v>
      </c>
      <c r="C1872" s="7" t="s">
        <v>5482</v>
      </c>
      <c r="D1872" s="4" t="s">
        <v>5483</v>
      </c>
      <c r="E1872" s="7" t="s">
        <v>569</v>
      </c>
      <c r="F1872" s="7" t="s">
        <v>23</v>
      </c>
    </row>
    <row r="1873" spans="1:6" ht="15.75" customHeight="1">
      <c r="A1873" s="5">
        <v>1872</v>
      </c>
      <c r="B1873" s="6" t="s">
        <v>5484</v>
      </c>
      <c r="C1873" s="7" t="s">
        <v>5485</v>
      </c>
      <c r="D1873" s="4" t="s">
        <v>5486</v>
      </c>
      <c r="E1873" s="7" t="s">
        <v>22</v>
      </c>
      <c r="F1873" s="7" t="s">
        <v>23</v>
      </c>
    </row>
    <row r="1874" spans="1:6" ht="15.75" customHeight="1">
      <c r="A1874" s="5">
        <v>1873</v>
      </c>
      <c r="B1874" s="6" t="s">
        <v>5487</v>
      </c>
      <c r="C1874" s="7" t="s">
        <v>5488</v>
      </c>
      <c r="D1874" s="4" t="s">
        <v>5489</v>
      </c>
      <c r="E1874" s="7" t="s">
        <v>22</v>
      </c>
      <c r="F1874" s="7" t="s">
        <v>23</v>
      </c>
    </row>
    <row r="1875" spans="1:6" ht="15.75" customHeight="1">
      <c r="A1875" s="5">
        <v>1874</v>
      </c>
      <c r="B1875" s="6" t="s">
        <v>5490</v>
      </c>
      <c r="C1875" s="7" t="s">
        <v>5491</v>
      </c>
      <c r="D1875" s="4" t="s">
        <v>5492</v>
      </c>
      <c r="E1875" s="7" t="s">
        <v>22</v>
      </c>
      <c r="F1875" s="7" t="s">
        <v>23</v>
      </c>
    </row>
    <row r="1876" spans="1:6" ht="15.75" customHeight="1">
      <c r="A1876" s="5">
        <v>1875</v>
      </c>
      <c r="B1876" s="6" t="s">
        <v>5493</v>
      </c>
      <c r="C1876" s="7" t="s">
        <v>5494</v>
      </c>
      <c r="D1876" s="4" t="s">
        <v>5495</v>
      </c>
      <c r="E1876" s="7" t="s">
        <v>2209</v>
      </c>
      <c r="F1876" s="7" t="s">
        <v>23</v>
      </c>
    </row>
    <row r="1877" spans="1:6" ht="15.75" customHeight="1">
      <c r="A1877" s="5">
        <v>1876</v>
      </c>
      <c r="B1877" s="6" t="s">
        <v>5496</v>
      </c>
      <c r="C1877" s="7" t="s">
        <v>5497</v>
      </c>
      <c r="D1877" s="4" t="s">
        <v>5498</v>
      </c>
      <c r="E1877" s="7" t="s">
        <v>22</v>
      </c>
      <c r="F1877" s="7" t="s">
        <v>23</v>
      </c>
    </row>
    <row r="1878" spans="1:6" ht="15.75" customHeight="1">
      <c r="A1878" s="5">
        <v>1877</v>
      </c>
      <c r="B1878" s="6" t="s">
        <v>5499</v>
      </c>
      <c r="C1878" s="7" t="s">
        <v>5500</v>
      </c>
      <c r="D1878" s="4" t="s">
        <v>5501</v>
      </c>
      <c r="E1878" s="7" t="s">
        <v>36</v>
      </c>
      <c r="F1878" s="7" t="s">
        <v>23</v>
      </c>
    </row>
    <row r="1879" spans="1:6" ht="15.75" customHeight="1">
      <c r="A1879" s="5">
        <v>1878</v>
      </c>
      <c r="B1879" s="6" t="s">
        <v>5502</v>
      </c>
      <c r="C1879" s="7" t="s">
        <v>5503</v>
      </c>
      <c r="D1879" s="4" t="s">
        <v>5504</v>
      </c>
      <c r="E1879" s="7" t="s">
        <v>40</v>
      </c>
      <c r="F1879" s="7" t="s">
        <v>23</v>
      </c>
    </row>
    <row r="1880" spans="1:6" ht="15.75" customHeight="1">
      <c r="A1880" s="5">
        <v>1879</v>
      </c>
      <c r="B1880" s="6" t="s">
        <v>5505</v>
      </c>
      <c r="C1880" s="7" t="s">
        <v>5506</v>
      </c>
      <c r="D1880" s="4" t="s">
        <v>5507</v>
      </c>
      <c r="E1880" s="7" t="s">
        <v>36</v>
      </c>
      <c r="F1880" s="7" t="s">
        <v>23</v>
      </c>
    </row>
    <row r="1881" spans="1:6" ht="15.75" customHeight="1">
      <c r="A1881" s="5">
        <v>1880</v>
      </c>
      <c r="B1881" s="6" t="s">
        <v>5508</v>
      </c>
      <c r="C1881" s="7" t="s">
        <v>5509</v>
      </c>
      <c r="D1881" s="4" t="s">
        <v>5510</v>
      </c>
      <c r="E1881" s="7" t="s">
        <v>22</v>
      </c>
      <c r="F1881" s="7" t="s">
        <v>23</v>
      </c>
    </row>
    <row r="1882" spans="1:6" ht="15.75" customHeight="1">
      <c r="A1882" s="5">
        <v>1881</v>
      </c>
      <c r="B1882" s="6" t="s">
        <v>5511</v>
      </c>
      <c r="C1882" s="7" t="s">
        <v>5512</v>
      </c>
      <c r="D1882" s="4" t="s">
        <v>5513</v>
      </c>
      <c r="E1882" s="7" t="s">
        <v>180</v>
      </c>
      <c r="F1882" s="7" t="s">
        <v>23</v>
      </c>
    </row>
    <row r="1883" spans="1:6" ht="15.75" customHeight="1">
      <c r="A1883" s="5">
        <v>1882</v>
      </c>
      <c r="B1883" s="6" t="s">
        <v>5514</v>
      </c>
      <c r="C1883" s="7" t="s">
        <v>5515</v>
      </c>
      <c r="D1883" s="4" t="s">
        <v>5516</v>
      </c>
      <c r="E1883" s="7" t="s">
        <v>40</v>
      </c>
      <c r="F1883" s="7" t="s">
        <v>23</v>
      </c>
    </row>
    <row r="1884" spans="1:6" ht="15.75" customHeight="1">
      <c r="A1884" s="5">
        <v>1883</v>
      </c>
      <c r="B1884" s="6" t="s">
        <v>5517</v>
      </c>
      <c r="C1884" s="7" t="s">
        <v>5518</v>
      </c>
      <c r="D1884" s="4" t="s">
        <v>5519</v>
      </c>
      <c r="E1884" s="7" t="s">
        <v>40</v>
      </c>
      <c r="F1884" s="7" t="s">
        <v>23</v>
      </c>
    </row>
    <row r="1885" spans="1:6" ht="15.75" customHeight="1">
      <c r="A1885" s="5">
        <v>1884</v>
      </c>
      <c r="B1885" s="6" t="s">
        <v>5520</v>
      </c>
      <c r="C1885" s="7" t="s">
        <v>5521</v>
      </c>
      <c r="D1885" s="4" t="s">
        <v>5522</v>
      </c>
      <c r="E1885" s="7" t="s">
        <v>36</v>
      </c>
      <c r="F1885" s="7" t="s">
        <v>23</v>
      </c>
    </row>
    <row r="1886" spans="1:6" ht="15.75" customHeight="1">
      <c r="A1886" s="5">
        <v>1885</v>
      </c>
      <c r="B1886" s="6" t="s">
        <v>5523</v>
      </c>
      <c r="C1886" s="7" t="s">
        <v>5524</v>
      </c>
      <c r="D1886" s="4" t="s">
        <v>5525</v>
      </c>
      <c r="E1886" s="7" t="s">
        <v>388</v>
      </c>
      <c r="F1886" s="7" t="s">
        <v>23</v>
      </c>
    </row>
    <row r="1887" spans="1:6" ht="15.75" customHeight="1">
      <c r="A1887" s="5">
        <v>1886</v>
      </c>
      <c r="B1887" s="6" t="s">
        <v>5526</v>
      </c>
      <c r="C1887" s="7" t="s">
        <v>5527</v>
      </c>
      <c r="D1887" s="4" t="s">
        <v>5528</v>
      </c>
      <c r="E1887" s="7" t="s">
        <v>36</v>
      </c>
      <c r="F1887" s="7" t="s">
        <v>23</v>
      </c>
    </row>
    <row r="1888" spans="1:6" ht="15.75" customHeight="1">
      <c r="A1888" s="5">
        <v>1887</v>
      </c>
      <c r="B1888" s="6" t="s">
        <v>5529</v>
      </c>
      <c r="C1888" s="7" t="s">
        <v>5530</v>
      </c>
      <c r="D1888" s="4" t="s">
        <v>5531</v>
      </c>
      <c r="E1888" s="7" t="s">
        <v>569</v>
      </c>
      <c r="F1888" s="7" t="s">
        <v>23</v>
      </c>
    </row>
    <row r="1889" spans="1:6" ht="15.75" customHeight="1">
      <c r="A1889" s="5">
        <v>1888</v>
      </c>
      <c r="B1889" s="6" t="s">
        <v>5532</v>
      </c>
      <c r="C1889" s="7" t="s">
        <v>5533</v>
      </c>
      <c r="D1889" s="4" t="s">
        <v>5534</v>
      </c>
      <c r="E1889" s="7" t="s">
        <v>50</v>
      </c>
      <c r="F1889" s="7" t="s">
        <v>23</v>
      </c>
    </row>
    <row r="1890" spans="1:6" ht="15.75" customHeight="1">
      <c r="A1890" s="5">
        <v>1889</v>
      </c>
      <c r="B1890" s="6" t="s">
        <v>5535</v>
      </c>
      <c r="C1890" s="7" t="s">
        <v>5536</v>
      </c>
      <c r="D1890" s="4" t="s">
        <v>5537</v>
      </c>
      <c r="E1890" s="7" t="s">
        <v>36</v>
      </c>
      <c r="F1890" s="7" t="s">
        <v>23</v>
      </c>
    </row>
    <row r="1891" spans="1:6" ht="15.75" customHeight="1">
      <c r="A1891" s="5">
        <v>1890</v>
      </c>
      <c r="B1891" s="6" t="s">
        <v>5538</v>
      </c>
      <c r="C1891" s="7" t="s">
        <v>5539</v>
      </c>
      <c r="D1891" s="4" t="s">
        <v>5540</v>
      </c>
      <c r="E1891" s="7" t="s">
        <v>127</v>
      </c>
      <c r="F1891" s="7" t="s">
        <v>23</v>
      </c>
    </row>
    <row r="1892" spans="1:6" ht="15.75" customHeight="1">
      <c r="A1892" s="5">
        <v>1891</v>
      </c>
      <c r="B1892" s="6" t="s">
        <v>5541</v>
      </c>
      <c r="C1892" s="7" t="s">
        <v>5542</v>
      </c>
      <c r="D1892" s="4" t="s">
        <v>5543</v>
      </c>
      <c r="E1892" s="7" t="s">
        <v>36</v>
      </c>
      <c r="F1892" s="7" t="s">
        <v>23</v>
      </c>
    </row>
    <row r="1893" spans="1:6" ht="15.75" customHeight="1">
      <c r="A1893" s="5">
        <v>1892</v>
      </c>
      <c r="B1893" s="6" t="s">
        <v>5544</v>
      </c>
      <c r="C1893" s="7" t="s">
        <v>5545</v>
      </c>
      <c r="D1893" s="4" t="s">
        <v>5546</v>
      </c>
      <c r="E1893" s="7" t="s">
        <v>180</v>
      </c>
      <c r="F1893" s="7" t="s">
        <v>23</v>
      </c>
    </row>
    <row r="1894" spans="1:6" ht="15.75" customHeight="1">
      <c r="A1894" s="5">
        <v>1893</v>
      </c>
      <c r="B1894" s="6" t="s">
        <v>5547</v>
      </c>
      <c r="C1894" s="7" t="s">
        <v>5548</v>
      </c>
      <c r="D1894" s="4" t="s">
        <v>5549</v>
      </c>
      <c r="E1894" s="7" t="s">
        <v>36</v>
      </c>
      <c r="F1894" s="7" t="s">
        <v>23</v>
      </c>
    </row>
    <row r="1895" spans="1:6" ht="15.75" customHeight="1">
      <c r="A1895" s="5">
        <v>1894</v>
      </c>
      <c r="B1895" s="6" t="s">
        <v>5550</v>
      </c>
      <c r="C1895" s="7" t="s">
        <v>5551</v>
      </c>
      <c r="D1895" s="4" t="s">
        <v>5552</v>
      </c>
      <c r="E1895" s="7" t="s">
        <v>180</v>
      </c>
      <c r="F1895" s="7" t="s">
        <v>23</v>
      </c>
    </row>
    <row r="1896" spans="1:6" ht="15.75" customHeight="1">
      <c r="A1896" s="5">
        <v>1895</v>
      </c>
      <c r="B1896" s="6" t="s">
        <v>5553</v>
      </c>
      <c r="C1896" s="7" t="s">
        <v>5554</v>
      </c>
      <c r="D1896" s="4" t="s">
        <v>5555</v>
      </c>
      <c r="E1896" s="7" t="s">
        <v>22</v>
      </c>
      <c r="F1896" s="7" t="s">
        <v>23</v>
      </c>
    </row>
    <row r="1897" spans="1:6" ht="15.75" customHeight="1">
      <c r="A1897" s="5">
        <v>1896</v>
      </c>
      <c r="B1897" s="6" t="s">
        <v>5556</v>
      </c>
      <c r="C1897" s="7" t="s">
        <v>5557</v>
      </c>
      <c r="D1897" s="4" t="s">
        <v>5558</v>
      </c>
      <c r="E1897" s="7" t="s">
        <v>36</v>
      </c>
      <c r="F1897" s="7" t="s">
        <v>23</v>
      </c>
    </row>
    <row r="1898" spans="1:6" ht="15.75" customHeight="1">
      <c r="A1898" s="5">
        <v>1897</v>
      </c>
      <c r="B1898" s="6" t="s">
        <v>5559</v>
      </c>
      <c r="C1898" s="7" t="s">
        <v>5560</v>
      </c>
      <c r="D1898" s="4" t="s">
        <v>5561</v>
      </c>
      <c r="E1898" s="7" t="s">
        <v>36</v>
      </c>
      <c r="F1898" s="7" t="s">
        <v>23</v>
      </c>
    </row>
    <row r="1899" spans="1:6" ht="15.75" customHeight="1">
      <c r="A1899" s="5">
        <v>1898</v>
      </c>
      <c r="B1899" s="6" t="s">
        <v>5562</v>
      </c>
      <c r="C1899" s="7" t="s">
        <v>5563</v>
      </c>
      <c r="D1899" s="4" t="s">
        <v>5564</v>
      </c>
      <c r="E1899" s="7" t="s">
        <v>120</v>
      </c>
      <c r="F1899" s="7" t="s">
        <v>23</v>
      </c>
    </row>
    <row r="1900" spans="1:6" ht="15.75" customHeight="1">
      <c r="A1900" s="5">
        <v>1899</v>
      </c>
      <c r="B1900" s="6" t="s">
        <v>5565</v>
      </c>
      <c r="C1900" s="7" t="s">
        <v>5566</v>
      </c>
      <c r="D1900" s="4" t="s">
        <v>5567</v>
      </c>
      <c r="E1900" s="7" t="s">
        <v>36</v>
      </c>
      <c r="F1900" s="7" t="s">
        <v>23</v>
      </c>
    </row>
    <row r="1901" spans="1:6" ht="15.75" customHeight="1">
      <c r="A1901" s="5">
        <v>1900</v>
      </c>
      <c r="B1901" s="6" t="s">
        <v>5568</v>
      </c>
      <c r="C1901" s="7" t="s">
        <v>5569</v>
      </c>
      <c r="D1901" s="4" t="s">
        <v>5570</v>
      </c>
      <c r="E1901" s="7" t="s">
        <v>36</v>
      </c>
      <c r="F1901" s="7" t="s">
        <v>23</v>
      </c>
    </row>
    <row r="1902" spans="1:6" ht="15.75" customHeight="1">
      <c r="A1902" s="5">
        <v>1901</v>
      </c>
      <c r="B1902" s="6" t="s">
        <v>5571</v>
      </c>
      <c r="C1902" s="7" t="s">
        <v>5572</v>
      </c>
      <c r="D1902" s="4" t="s">
        <v>5573</v>
      </c>
      <c r="E1902" s="7" t="s">
        <v>36</v>
      </c>
      <c r="F1902" s="7" t="s">
        <v>23</v>
      </c>
    </row>
    <row r="1903" spans="1:6" ht="15.75" customHeight="1">
      <c r="A1903" s="5">
        <v>1902</v>
      </c>
      <c r="B1903" s="6" t="s">
        <v>5574</v>
      </c>
      <c r="C1903" s="7" t="s">
        <v>5575</v>
      </c>
      <c r="D1903" s="4" t="s">
        <v>5576</v>
      </c>
      <c r="E1903" s="7" t="s">
        <v>180</v>
      </c>
      <c r="F1903" s="7" t="s">
        <v>23</v>
      </c>
    </row>
    <row r="1904" spans="1:6" ht="15.75" customHeight="1">
      <c r="A1904" s="5">
        <v>1903</v>
      </c>
      <c r="B1904" s="6" t="s">
        <v>5577</v>
      </c>
      <c r="C1904" s="7" t="s">
        <v>5578</v>
      </c>
      <c r="D1904" s="4" t="s">
        <v>5579</v>
      </c>
      <c r="E1904" s="7" t="s">
        <v>36</v>
      </c>
      <c r="F1904" s="7" t="s">
        <v>23</v>
      </c>
    </row>
    <row r="1905" spans="1:6" ht="15.75" customHeight="1">
      <c r="A1905" s="5">
        <v>1904</v>
      </c>
      <c r="B1905" s="6" t="s">
        <v>5580</v>
      </c>
      <c r="C1905" s="7" t="s">
        <v>5581</v>
      </c>
      <c r="D1905" s="4" t="s">
        <v>5582</v>
      </c>
      <c r="E1905" s="7" t="s">
        <v>22</v>
      </c>
      <c r="F1905" s="7" t="s">
        <v>23</v>
      </c>
    </row>
    <row r="1906" spans="1:6" ht="15.75" customHeight="1">
      <c r="A1906" s="5">
        <v>1905</v>
      </c>
      <c r="B1906" s="6" t="s">
        <v>5583</v>
      </c>
      <c r="C1906" s="7" t="s">
        <v>5584</v>
      </c>
      <c r="D1906" s="4" t="s">
        <v>5585</v>
      </c>
      <c r="E1906" s="7" t="s">
        <v>40</v>
      </c>
      <c r="F1906" s="7" t="s">
        <v>23</v>
      </c>
    </row>
    <row r="1907" spans="1:6" ht="15.75" customHeight="1">
      <c r="A1907" s="5">
        <v>1906</v>
      </c>
      <c r="B1907" s="6" t="s">
        <v>5586</v>
      </c>
      <c r="C1907" s="7" t="s">
        <v>5587</v>
      </c>
      <c r="D1907" s="4" t="s">
        <v>5588</v>
      </c>
      <c r="E1907" s="7" t="s">
        <v>22</v>
      </c>
      <c r="F1907" s="7" t="s">
        <v>23</v>
      </c>
    </row>
    <row r="1908" spans="1:6" ht="15.75" customHeight="1">
      <c r="A1908" s="5">
        <v>1907</v>
      </c>
      <c r="B1908" s="6" t="s">
        <v>5589</v>
      </c>
      <c r="C1908" s="7" t="s">
        <v>5590</v>
      </c>
      <c r="D1908" s="4" t="s">
        <v>5591</v>
      </c>
      <c r="E1908" s="7" t="s">
        <v>180</v>
      </c>
      <c r="F1908" s="7" t="s">
        <v>23</v>
      </c>
    </row>
    <row r="1909" spans="1:6" ht="15.75" customHeight="1">
      <c r="A1909" s="5">
        <v>1908</v>
      </c>
      <c r="B1909" s="6" t="s">
        <v>5592</v>
      </c>
      <c r="C1909" s="7" t="s">
        <v>5593</v>
      </c>
      <c r="D1909" s="4" t="s">
        <v>5594</v>
      </c>
      <c r="E1909" s="7" t="s">
        <v>180</v>
      </c>
      <c r="F1909" s="7" t="s">
        <v>23</v>
      </c>
    </row>
    <row r="1910" spans="1:6" ht="15.75" customHeight="1">
      <c r="A1910" s="5">
        <v>1909</v>
      </c>
      <c r="B1910" s="6" t="s">
        <v>111</v>
      </c>
      <c r="C1910" s="7" t="s">
        <v>5595</v>
      </c>
      <c r="D1910" s="4" t="s">
        <v>113</v>
      </c>
      <c r="E1910" s="7" t="s">
        <v>36</v>
      </c>
      <c r="F1910" s="7" t="s">
        <v>23</v>
      </c>
    </row>
    <row r="1911" spans="1:6" ht="15.75" customHeight="1">
      <c r="A1911" s="5">
        <v>1910</v>
      </c>
      <c r="B1911" s="6" t="s">
        <v>5596</v>
      </c>
      <c r="C1911" s="7" t="s">
        <v>5597</v>
      </c>
      <c r="D1911" s="4" t="s">
        <v>5598</v>
      </c>
      <c r="E1911" s="7" t="s">
        <v>36</v>
      </c>
      <c r="F1911" s="7" t="s">
        <v>23</v>
      </c>
    </row>
    <row r="1912" spans="1:6" ht="15.75" customHeight="1">
      <c r="A1912" s="5">
        <v>1911</v>
      </c>
      <c r="B1912" s="6" t="s">
        <v>5562</v>
      </c>
      <c r="C1912" s="7" t="s">
        <v>5599</v>
      </c>
      <c r="D1912" s="4" t="s">
        <v>5564</v>
      </c>
      <c r="E1912" s="7" t="s">
        <v>120</v>
      </c>
      <c r="F1912" s="7" t="s">
        <v>23</v>
      </c>
    </row>
    <row r="1913" spans="1:6" ht="15.75" customHeight="1">
      <c r="A1913" s="5">
        <v>1912</v>
      </c>
      <c r="B1913" s="6" t="s">
        <v>5600</v>
      </c>
      <c r="C1913" s="7" t="s">
        <v>5601</v>
      </c>
      <c r="D1913" s="4" t="s">
        <v>5602</v>
      </c>
      <c r="E1913" s="7" t="s">
        <v>40</v>
      </c>
      <c r="F1913" s="7" t="s">
        <v>23</v>
      </c>
    </row>
    <row r="1914" spans="1:6" ht="15.75" customHeight="1">
      <c r="A1914" s="5">
        <v>1913</v>
      </c>
      <c r="B1914" s="6" t="s">
        <v>5603</v>
      </c>
      <c r="C1914" s="7" t="s">
        <v>5604</v>
      </c>
      <c r="D1914" s="4" t="s">
        <v>5605</v>
      </c>
      <c r="E1914" s="7" t="s">
        <v>180</v>
      </c>
      <c r="F1914" s="7" t="s">
        <v>23</v>
      </c>
    </row>
    <row r="1915" spans="1:6" ht="15.75" customHeight="1">
      <c r="A1915" s="5">
        <v>1914</v>
      </c>
      <c r="B1915" s="6" t="s">
        <v>5606</v>
      </c>
      <c r="C1915" s="7" t="s">
        <v>5607</v>
      </c>
      <c r="D1915" s="4" t="s">
        <v>5608</v>
      </c>
      <c r="E1915" s="7" t="s">
        <v>36</v>
      </c>
      <c r="F1915" s="7" t="s">
        <v>23</v>
      </c>
    </row>
    <row r="1916" spans="1:6" ht="15.75" customHeight="1">
      <c r="A1916" s="5">
        <v>1915</v>
      </c>
      <c r="B1916" s="6" t="s">
        <v>5609</v>
      </c>
      <c r="C1916" s="7" t="s">
        <v>5610</v>
      </c>
      <c r="D1916" s="4" t="s">
        <v>5611</v>
      </c>
      <c r="E1916" s="7" t="s">
        <v>180</v>
      </c>
      <c r="F1916" s="7" t="s">
        <v>23</v>
      </c>
    </row>
    <row r="1917" spans="1:6" ht="15.75" customHeight="1">
      <c r="A1917" s="5">
        <v>1916</v>
      </c>
      <c r="B1917" s="6" t="s">
        <v>5612</v>
      </c>
      <c r="C1917" s="7" t="s">
        <v>5613</v>
      </c>
      <c r="D1917" s="4" t="s">
        <v>5614</v>
      </c>
      <c r="E1917" s="7" t="s">
        <v>180</v>
      </c>
      <c r="F1917" s="7" t="s">
        <v>23</v>
      </c>
    </row>
    <row r="1918" spans="1:6" ht="15.75" customHeight="1">
      <c r="A1918" s="5">
        <v>1917</v>
      </c>
      <c r="B1918" s="6" t="s">
        <v>5615</v>
      </c>
      <c r="C1918" s="7" t="s">
        <v>5616</v>
      </c>
      <c r="D1918" s="4" t="s">
        <v>5617</v>
      </c>
      <c r="E1918" s="7" t="s">
        <v>388</v>
      </c>
      <c r="F1918" s="7" t="s">
        <v>23</v>
      </c>
    </row>
    <row r="1919" spans="1:6" ht="15.75" customHeight="1">
      <c r="A1919" s="5">
        <v>1918</v>
      </c>
      <c r="B1919" s="6" t="s">
        <v>5618</v>
      </c>
      <c r="C1919" s="7" t="s">
        <v>5619</v>
      </c>
      <c r="D1919" s="4" t="s">
        <v>5620</v>
      </c>
      <c r="E1919" s="7" t="s">
        <v>180</v>
      </c>
      <c r="F1919" s="7" t="s">
        <v>23</v>
      </c>
    </row>
    <row r="1920" spans="1:6" ht="15.75" customHeight="1">
      <c r="A1920" s="5">
        <v>1919</v>
      </c>
      <c r="B1920" s="6" t="s">
        <v>5621</v>
      </c>
      <c r="C1920" s="7" t="s">
        <v>5622</v>
      </c>
      <c r="D1920" s="4" t="s">
        <v>5623</v>
      </c>
      <c r="E1920" s="7" t="s">
        <v>180</v>
      </c>
      <c r="F1920" s="7" t="s">
        <v>23</v>
      </c>
    </row>
    <row r="1921" spans="1:6" ht="15.75" customHeight="1">
      <c r="A1921" s="5">
        <v>1920</v>
      </c>
      <c r="B1921" s="6" t="s">
        <v>5624</v>
      </c>
      <c r="C1921" s="7" t="s">
        <v>5625</v>
      </c>
      <c r="D1921" s="4" t="s">
        <v>5626</v>
      </c>
      <c r="E1921" s="7" t="s">
        <v>180</v>
      </c>
      <c r="F1921" s="7" t="s">
        <v>23</v>
      </c>
    </row>
    <row r="1922" spans="1:6" ht="15.75" customHeight="1">
      <c r="A1922" s="5">
        <v>1921</v>
      </c>
      <c r="B1922" s="6" t="s">
        <v>5627</v>
      </c>
      <c r="C1922" s="7" t="s">
        <v>5628</v>
      </c>
      <c r="D1922" s="4" t="s">
        <v>5629</v>
      </c>
      <c r="E1922" s="7" t="s">
        <v>40</v>
      </c>
      <c r="F1922" s="7" t="s">
        <v>23</v>
      </c>
    </row>
    <row r="1923" spans="1:6" ht="15.75" customHeight="1">
      <c r="A1923" s="5">
        <v>1922</v>
      </c>
      <c r="B1923" s="6" t="s">
        <v>5630</v>
      </c>
      <c r="C1923" s="7" t="s">
        <v>5631</v>
      </c>
      <c r="D1923" s="4" t="s">
        <v>5632</v>
      </c>
      <c r="E1923" s="7" t="s">
        <v>388</v>
      </c>
      <c r="F1923" s="7" t="s">
        <v>23</v>
      </c>
    </row>
    <row r="1924" spans="1:6" ht="15.75" customHeight="1">
      <c r="A1924" s="5">
        <v>1923</v>
      </c>
      <c r="B1924" s="6" t="s">
        <v>5633</v>
      </c>
      <c r="C1924" s="7" t="s">
        <v>5634</v>
      </c>
      <c r="D1924" s="4" t="s">
        <v>5635</v>
      </c>
      <c r="E1924" s="7" t="s">
        <v>388</v>
      </c>
      <c r="F1924" s="7" t="s">
        <v>23</v>
      </c>
    </row>
    <row r="1925" spans="1:6" ht="15.75" customHeight="1">
      <c r="A1925" s="5">
        <v>1924</v>
      </c>
      <c r="B1925" s="6" t="s">
        <v>5636</v>
      </c>
      <c r="C1925" s="7" t="s">
        <v>5637</v>
      </c>
      <c r="D1925" s="4" t="s">
        <v>5638</v>
      </c>
      <c r="E1925" s="7" t="s">
        <v>40</v>
      </c>
      <c r="F1925" s="7" t="s">
        <v>23</v>
      </c>
    </row>
    <row r="1926" spans="1:6" ht="15.75" customHeight="1">
      <c r="A1926" s="5">
        <v>1925</v>
      </c>
      <c r="B1926" s="6" t="s">
        <v>5639</v>
      </c>
      <c r="C1926" s="7" t="s">
        <v>5640</v>
      </c>
      <c r="D1926" s="4" t="s">
        <v>5641</v>
      </c>
      <c r="E1926" s="7" t="s">
        <v>569</v>
      </c>
      <c r="F1926" s="7" t="s">
        <v>23</v>
      </c>
    </row>
    <row r="1927" spans="1:6" ht="15.75" customHeight="1">
      <c r="A1927" s="5">
        <v>1926</v>
      </c>
      <c r="B1927" s="6" t="s">
        <v>5642</v>
      </c>
      <c r="C1927" s="7" t="s">
        <v>5643</v>
      </c>
      <c r="D1927" s="4" t="s">
        <v>5644</v>
      </c>
      <c r="E1927" s="7" t="s">
        <v>120</v>
      </c>
      <c r="F1927" s="7" t="s">
        <v>23</v>
      </c>
    </row>
    <row r="1928" spans="1:6" ht="15.75" customHeight="1">
      <c r="A1928" s="5">
        <v>1927</v>
      </c>
      <c r="B1928" s="6" t="s">
        <v>5645</v>
      </c>
      <c r="C1928" s="7" t="s">
        <v>5646</v>
      </c>
      <c r="D1928" s="4" t="s">
        <v>5647</v>
      </c>
      <c r="E1928" s="7" t="s">
        <v>36</v>
      </c>
      <c r="F1928" s="7" t="s">
        <v>23</v>
      </c>
    </row>
    <row r="1929" spans="1:6" ht="15.75" customHeight="1">
      <c r="A1929" s="5">
        <v>1928</v>
      </c>
      <c r="B1929" s="6" t="s">
        <v>5648</v>
      </c>
      <c r="C1929" s="7" t="s">
        <v>5649</v>
      </c>
      <c r="D1929" s="4" t="s">
        <v>5650</v>
      </c>
      <c r="E1929" s="7" t="s">
        <v>36</v>
      </c>
      <c r="F1929" s="7" t="s">
        <v>23</v>
      </c>
    </row>
    <row r="1930" spans="1:6" ht="15.75" customHeight="1">
      <c r="A1930" s="5">
        <v>1929</v>
      </c>
      <c r="B1930" s="6" t="s">
        <v>5651</v>
      </c>
      <c r="C1930" s="7" t="s">
        <v>5652</v>
      </c>
      <c r="D1930" s="4" t="s">
        <v>5653</v>
      </c>
      <c r="E1930" s="7" t="s">
        <v>40</v>
      </c>
      <c r="F1930" s="7" t="s">
        <v>23</v>
      </c>
    </row>
    <row r="1931" spans="1:6" ht="15.75" customHeight="1">
      <c r="A1931" s="5">
        <v>1930</v>
      </c>
      <c r="B1931" s="6" t="s">
        <v>5654</v>
      </c>
      <c r="C1931" s="7" t="s">
        <v>5655</v>
      </c>
      <c r="D1931" s="4" t="s">
        <v>5656</v>
      </c>
      <c r="E1931" s="7" t="s">
        <v>22</v>
      </c>
      <c r="F1931" s="7" t="s">
        <v>23</v>
      </c>
    </row>
    <row r="1932" spans="1:6" ht="15.75" customHeight="1">
      <c r="A1932" s="5">
        <v>1931</v>
      </c>
      <c r="B1932" s="6" t="s">
        <v>5657</v>
      </c>
      <c r="C1932" s="7" t="s">
        <v>5658</v>
      </c>
      <c r="D1932" s="4" t="s">
        <v>5659</v>
      </c>
      <c r="E1932" s="7" t="s">
        <v>40</v>
      </c>
      <c r="F1932" s="7" t="s">
        <v>23</v>
      </c>
    </row>
    <row r="1933" spans="1:6" ht="15.75" customHeight="1">
      <c r="A1933" s="5">
        <v>1932</v>
      </c>
      <c r="B1933" s="6" t="s">
        <v>5660</v>
      </c>
      <c r="C1933" s="7" t="s">
        <v>5661</v>
      </c>
      <c r="D1933" s="4" t="s">
        <v>5662</v>
      </c>
      <c r="E1933" s="7" t="s">
        <v>36</v>
      </c>
      <c r="F1933" s="7" t="s">
        <v>23</v>
      </c>
    </row>
    <row r="1934" spans="1:6" ht="15.75" customHeight="1">
      <c r="A1934" s="5">
        <v>1933</v>
      </c>
      <c r="B1934" s="6" t="s">
        <v>5663</v>
      </c>
      <c r="C1934" s="7" t="s">
        <v>5664</v>
      </c>
      <c r="D1934" s="4" t="s">
        <v>5665</v>
      </c>
      <c r="E1934" s="7" t="s">
        <v>36</v>
      </c>
      <c r="F1934" s="7" t="s">
        <v>23</v>
      </c>
    </row>
    <row r="1935" spans="1:6" ht="15.75" customHeight="1">
      <c r="A1935" s="5">
        <v>1934</v>
      </c>
      <c r="B1935" s="6" t="s">
        <v>5666</v>
      </c>
      <c r="C1935" s="7" t="s">
        <v>5667</v>
      </c>
      <c r="D1935" s="4" t="s">
        <v>5668</v>
      </c>
      <c r="E1935" s="7" t="s">
        <v>36</v>
      </c>
      <c r="F1935" s="7" t="s">
        <v>23</v>
      </c>
    </row>
    <row r="1936" spans="1:6" ht="15.75" customHeight="1">
      <c r="A1936" s="5">
        <v>1935</v>
      </c>
      <c r="B1936" s="6" t="s">
        <v>5669</v>
      </c>
      <c r="C1936" s="7" t="s">
        <v>5670</v>
      </c>
      <c r="D1936" s="4" t="s">
        <v>5671</v>
      </c>
      <c r="E1936" s="7" t="s">
        <v>535</v>
      </c>
      <c r="F1936" s="7" t="s">
        <v>23</v>
      </c>
    </row>
    <row r="1937" spans="1:6" ht="15.75" customHeight="1">
      <c r="A1937" s="5">
        <v>1936</v>
      </c>
      <c r="B1937" s="6" t="s">
        <v>5672</v>
      </c>
      <c r="C1937" s="7" t="s">
        <v>5673</v>
      </c>
      <c r="D1937" s="4" t="s">
        <v>5674</v>
      </c>
      <c r="E1937" s="7" t="s">
        <v>2209</v>
      </c>
      <c r="F1937" s="7" t="s">
        <v>23</v>
      </c>
    </row>
    <row r="1938" spans="1:6" ht="15.75" customHeight="1">
      <c r="A1938" s="5">
        <v>1937</v>
      </c>
      <c r="B1938" s="6" t="s">
        <v>5675</v>
      </c>
      <c r="C1938" s="7" t="s">
        <v>5676</v>
      </c>
      <c r="D1938" s="4" t="s">
        <v>5677</v>
      </c>
      <c r="E1938" s="7" t="s">
        <v>120</v>
      </c>
      <c r="F1938" s="7" t="s">
        <v>23</v>
      </c>
    </row>
    <row r="1939" spans="1:6" ht="15.75" customHeight="1">
      <c r="A1939" s="5">
        <v>1938</v>
      </c>
      <c r="B1939" s="6" t="s">
        <v>5678</v>
      </c>
      <c r="C1939" s="7" t="s">
        <v>5679</v>
      </c>
      <c r="D1939" s="4" t="s">
        <v>5680</v>
      </c>
      <c r="E1939" s="7" t="s">
        <v>22</v>
      </c>
      <c r="F1939" s="7" t="s">
        <v>23</v>
      </c>
    </row>
    <row r="1940" spans="1:6" ht="15.75" customHeight="1">
      <c r="A1940" s="5">
        <v>1939</v>
      </c>
      <c r="B1940" s="6" t="s">
        <v>5681</v>
      </c>
      <c r="C1940" s="7" t="s">
        <v>5682</v>
      </c>
      <c r="D1940" s="4" t="s">
        <v>5683</v>
      </c>
      <c r="E1940" s="7" t="s">
        <v>22</v>
      </c>
      <c r="F1940" s="7" t="s">
        <v>23</v>
      </c>
    </row>
    <row r="1941" spans="1:6" ht="15.75" customHeight="1">
      <c r="A1941" s="5">
        <v>1940</v>
      </c>
      <c r="B1941" s="6" t="s">
        <v>5684</v>
      </c>
      <c r="C1941" s="7" t="s">
        <v>5685</v>
      </c>
      <c r="D1941" s="4" t="s">
        <v>5686</v>
      </c>
      <c r="E1941" s="7" t="s">
        <v>22</v>
      </c>
      <c r="F1941" s="7" t="s">
        <v>23</v>
      </c>
    </row>
    <row r="1942" spans="1:6" ht="15.75" customHeight="1">
      <c r="A1942" s="5">
        <v>1941</v>
      </c>
      <c r="B1942" s="6" t="s">
        <v>5687</v>
      </c>
      <c r="C1942" s="7" t="s">
        <v>5688</v>
      </c>
      <c r="D1942" s="4" t="s">
        <v>5689</v>
      </c>
      <c r="E1942" s="7" t="s">
        <v>388</v>
      </c>
      <c r="F1942" s="7" t="s">
        <v>23</v>
      </c>
    </row>
    <row r="1943" spans="1:6" ht="15.75" customHeight="1">
      <c r="A1943" s="5">
        <v>1942</v>
      </c>
      <c r="B1943" s="6" t="s">
        <v>5690</v>
      </c>
      <c r="C1943" s="7" t="s">
        <v>5691</v>
      </c>
      <c r="D1943" s="4" t="s">
        <v>5692</v>
      </c>
      <c r="E1943" s="7" t="s">
        <v>180</v>
      </c>
      <c r="F1943" s="7" t="s">
        <v>23</v>
      </c>
    </row>
    <row r="1944" spans="1:6" ht="15.75" customHeight="1">
      <c r="A1944" s="5">
        <v>1943</v>
      </c>
      <c r="B1944" s="6" t="s">
        <v>5693</v>
      </c>
      <c r="C1944" s="7" t="s">
        <v>5694</v>
      </c>
      <c r="D1944" s="4" t="s">
        <v>5695</v>
      </c>
      <c r="E1944" s="7" t="s">
        <v>180</v>
      </c>
      <c r="F1944" s="7" t="s">
        <v>23</v>
      </c>
    </row>
    <row r="1945" spans="1:6" ht="15.75" customHeight="1">
      <c r="A1945" s="5">
        <v>1944</v>
      </c>
      <c r="B1945" s="6" t="s">
        <v>5696</v>
      </c>
      <c r="C1945" s="7" t="s">
        <v>5697</v>
      </c>
      <c r="D1945" s="4" t="s">
        <v>5698</v>
      </c>
      <c r="E1945" s="7" t="s">
        <v>180</v>
      </c>
      <c r="F1945" s="7" t="s">
        <v>23</v>
      </c>
    </row>
    <row r="1946" spans="1:6" ht="15.75" customHeight="1">
      <c r="A1946" s="5">
        <v>1945</v>
      </c>
      <c r="B1946" s="6" t="s">
        <v>5699</v>
      </c>
      <c r="C1946" s="7" t="s">
        <v>5700</v>
      </c>
      <c r="D1946" s="4" t="s">
        <v>5701</v>
      </c>
      <c r="E1946" s="7" t="s">
        <v>180</v>
      </c>
      <c r="F1946" s="7" t="s">
        <v>23</v>
      </c>
    </row>
    <row r="1947" spans="1:6" ht="15.75" customHeight="1">
      <c r="A1947" s="5">
        <v>1946</v>
      </c>
      <c r="B1947" s="6" t="s">
        <v>5702</v>
      </c>
      <c r="C1947" s="7" t="s">
        <v>5703</v>
      </c>
      <c r="D1947" s="4" t="s">
        <v>5704</v>
      </c>
      <c r="E1947" s="7" t="s">
        <v>388</v>
      </c>
      <c r="F1947" s="7" t="s">
        <v>23</v>
      </c>
    </row>
    <row r="1948" spans="1:6" ht="15.75" customHeight="1">
      <c r="A1948" s="5">
        <v>1947</v>
      </c>
      <c r="B1948" s="6" t="s">
        <v>5705</v>
      </c>
      <c r="C1948" s="7" t="s">
        <v>5706</v>
      </c>
      <c r="D1948" s="4" t="s">
        <v>5707</v>
      </c>
      <c r="E1948" s="7" t="s">
        <v>384</v>
      </c>
      <c r="F1948" s="7" t="s">
        <v>23</v>
      </c>
    </row>
    <row r="1949" spans="1:6" ht="15.75" customHeight="1">
      <c r="A1949" s="5">
        <v>1948</v>
      </c>
      <c r="B1949" s="6" t="s">
        <v>5708</v>
      </c>
      <c r="C1949" s="7" t="s">
        <v>5709</v>
      </c>
      <c r="D1949" s="4" t="s">
        <v>5710</v>
      </c>
      <c r="E1949" s="7" t="s">
        <v>36</v>
      </c>
      <c r="F1949" s="7" t="s">
        <v>23</v>
      </c>
    </row>
    <row r="1950" spans="1:6" ht="15.75" customHeight="1">
      <c r="A1950" s="5">
        <v>1949</v>
      </c>
      <c r="B1950" s="6" t="s">
        <v>5711</v>
      </c>
      <c r="C1950" s="7" t="s">
        <v>5712</v>
      </c>
      <c r="D1950" s="4" t="s">
        <v>5713</v>
      </c>
      <c r="E1950" s="7" t="s">
        <v>36</v>
      </c>
      <c r="F1950" s="7" t="s">
        <v>23</v>
      </c>
    </row>
    <row r="1951" spans="1:6" ht="15.75" customHeight="1">
      <c r="A1951" s="5">
        <v>1950</v>
      </c>
      <c r="B1951" s="6" t="s">
        <v>5714</v>
      </c>
      <c r="C1951" s="7" t="s">
        <v>5715</v>
      </c>
      <c r="D1951" s="4" t="s">
        <v>5716</v>
      </c>
      <c r="E1951" s="7" t="s">
        <v>36</v>
      </c>
      <c r="F1951" s="7" t="s">
        <v>23</v>
      </c>
    </row>
    <row r="1952" spans="1:6" ht="15.75" customHeight="1">
      <c r="A1952" s="5">
        <v>1951</v>
      </c>
      <c r="B1952" s="6" t="s">
        <v>5717</v>
      </c>
      <c r="C1952" s="7" t="s">
        <v>5718</v>
      </c>
      <c r="D1952" s="4" t="s">
        <v>5719</v>
      </c>
      <c r="E1952" s="7" t="s">
        <v>180</v>
      </c>
      <c r="F1952" s="7" t="s">
        <v>23</v>
      </c>
    </row>
    <row r="1953" spans="1:6" ht="15.75" customHeight="1">
      <c r="A1953" s="5">
        <v>1952</v>
      </c>
      <c r="B1953" s="6" t="s">
        <v>5720</v>
      </c>
      <c r="C1953" s="7" t="s">
        <v>5721</v>
      </c>
      <c r="D1953" s="4" t="s">
        <v>5722</v>
      </c>
      <c r="E1953" s="7" t="s">
        <v>180</v>
      </c>
      <c r="F1953" s="7" t="s">
        <v>23</v>
      </c>
    </row>
    <row r="1954" spans="1:6" ht="15.75" customHeight="1">
      <c r="A1954" s="5">
        <v>1953</v>
      </c>
      <c r="B1954" s="6" t="s">
        <v>5723</v>
      </c>
      <c r="C1954" s="7" t="s">
        <v>5724</v>
      </c>
      <c r="D1954" s="4" t="s">
        <v>5725</v>
      </c>
      <c r="E1954" s="7" t="s">
        <v>180</v>
      </c>
      <c r="F1954" s="7" t="s">
        <v>23</v>
      </c>
    </row>
    <row r="1955" spans="1:6" ht="15.75" customHeight="1">
      <c r="A1955" s="5">
        <v>1954</v>
      </c>
      <c r="B1955" s="6" t="s">
        <v>5726</v>
      </c>
      <c r="C1955" s="7" t="s">
        <v>5727</v>
      </c>
      <c r="D1955" s="4" t="s">
        <v>5728</v>
      </c>
      <c r="E1955" s="7" t="s">
        <v>180</v>
      </c>
      <c r="F1955" s="7" t="s">
        <v>23</v>
      </c>
    </row>
    <row r="1956" spans="1:6" ht="15.75" customHeight="1">
      <c r="A1956" s="5">
        <v>1955</v>
      </c>
      <c r="B1956" s="6" t="s">
        <v>5729</v>
      </c>
      <c r="C1956" s="7" t="s">
        <v>5730</v>
      </c>
      <c r="D1956" s="4" t="s">
        <v>5731</v>
      </c>
      <c r="E1956" s="7" t="s">
        <v>384</v>
      </c>
      <c r="F1956" s="7" t="s">
        <v>23</v>
      </c>
    </row>
    <row r="1957" spans="1:6" ht="15.75" customHeight="1">
      <c r="A1957" s="5">
        <v>1956</v>
      </c>
      <c r="B1957" s="6" t="s">
        <v>5732</v>
      </c>
      <c r="C1957" s="7" t="s">
        <v>5733</v>
      </c>
      <c r="D1957" s="4" t="s">
        <v>5734</v>
      </c>
      <c r="E1957" s="7" t="s">
        <v>120</v>
      </c>
      <c r="F1957" s="7" t="s">
        <v>23</v>
      </c>
    </row>
    <row r="1958" spans="1:6" ht="15.75" customHeight="1">
      <c r="A1958" s="5">
        <v>1957</v>
      </c>
      <c r="B1958" s="6" t="s">
        <v>5735</v>
      </c>
      <c r="C1958" s="7" t="s">
        <v>5736</v>
      </c>
      <c r="D1958" s="4" t="s">
        <v>5737</v>
      </c>
      <c r="E1958" s="7" t="s">
        <v>40</v>
      </c>
      <c r="F1958" s="7" t="s">
        <v>23</v>
      </c>
    </row>
    <row r="1959" spans="1:6" ht="15.75" customHeight="1">
      <c r="A1959" s="5">
        <v>1958</v>
      </c>
      <c r="B1959" s="6" t="s">
        <v>5738</v>
      </c>
      <c r="C1959" s="7" t="s">
        <v>5739</v>
      </c>
      <c r="D1959" s="4" t="s">
        <v>5740</v>
      </c>
      <c r="E1959" s="7" t="s">
        <v>50</v>
      </c>
      <c r="F1959" s="7" t="s">
        <v>23</v>
      </c>
    </row>
    <row r="1960" spans="1:6" ht="15.75" customHeight="1">
      <c r="A1960" s="5">
        <v>1959</v>
      </c>
      <c r="B1960" s="6" t="s">
        <v>5741</v>
      </c>
      <c r="C1960" s="7" t="s">
        <v>5742</v>
      </c>
      <c r="D1960" s="4" t="s">
        <v>5743</v>
      </c>
      <c r="E1960" s="7" t="s">
        <v>95</v>
      </c>
      <c r="F1960" s="7" t="s">
        <v>23</v>
      </c>
    </row>
    <row r="1961" spans="1:6" ht="15.75" customHeight="1">
      <c r="A1961" s="5">
        <v>1960</v>
      </c>
      <c r="B1961" s="6" t="s">
        <v>5744</v>
      </c>
      <c r="C1961" s="7" t="s">
        <v>5745</v>
      </c>
      <c r="D1961" s="4" t="s">
        <v>5746</v>
      </c>
      <c r="E1961" s="7" t="s">
        <v>36</v>
      </c>
      <c r="F1961" s="7" t="s">
        <v>23</v>
      </c>
    </row>
    <row r="1962" spans="1:6" ht="15.75" customHeight="1">
      <c r="A1962" s="5">
        <v>1961</v>
      </c>
      <c r="B1962" s="6" t="s">
        <v>5747</v>
      </c>
      <c r="C1962" s="7" t="s">
        <v>5748</v>
      </c>
      <c r="D1962" s="4" t="s">
        <v>5749</v>
      </c>
      <c r="E1962" s="7" t="s">
        <v>501</v>
      </c>
      <c r="F1962" s="7" t="s">
        <v>23</v>
      </c>
    </row>
    <row r="1963" spans="1:6" ht="15.75" customHeight="1">
      <c r="A1963" s="5">
        <v>1962</v>
      </c>
      <c r="B1963" s="6" t="s">
        <v>5750</v>
      </c>
      <c r="C1963" s="7" t="s">
        <v>5751</v>
      </c>
      <c r="D1963" s="4" t="s">
        <v>5752</v>
      </c>
      <c r="E1963" s="7" t="s">
        <v>180</v>
      </c>
      <c r="F1963" s="7" t="s">
        <v>23</v>
      </c>
    </row>
    <row r="1964" spans="1:6" ht="15.75" customHeight="1">
      <c r="A1964" s="5">
        <v>1963</v>
      </c>
      <c r="B1964" s="6" t="s">
        <v>5753</v>
      </c>
      <c r="C1964" s="7" t="s">
        <v>5754</v>
      </c>
      <c r="D1964" s="4" t="s">
        <v>5755</v>
      </c>
      <c r="E1964" s="7" t="s">
        <v>180</v>
      </c>
      <c r="F1964" s="7" t="s">
        <v>23</v>
      </c>
    </row>
    <row r="1965" spans="1:6" ht="15.75" customHeight="1">
      <c r="A1965" s="5">
        <v>1964</v>
      </c>
      <c r="B1965" s="6" t="s">
        <v>5756</v>
      </c>
      <c r="C1965" s="7" t="s">
        <v>5757</v>
      </c>
      <c r="D1965" s="4" t="s">
        <v>5758</v>
      </c>
      <c r="E1965" s="7" t="s">
        <v>569</v>
      </c>
      <c r="F1965" s="7" t="s">
        <v>23</v>
      </c>
    </row>
    <row r="1966" spans="1:6" ht="15.75" customHeight="1">
      <c r="A1966" s="5">
        <v>1965</v>
      </c>
      <c r="B1966" s="6" t="s">
        <v>2183</v>
      </c>
      <c r="C1966" s="7" t="s">
        <v>5759</v>
      </c>
      <c r="D1966" s="4" t="s">
        <v>2185</v>
      </c>
      <c r="E1966" s="7" t="s">
        <v>569</v>
      </c>
      <c r="F1966" s="7" t="s">
        <v>23</v>
      </c>
    </row>
    <row r="1967" spans="1:6" ht="15.75" customHeight="1">
      <c r="A1967" s="5">
        <v>1966</v>
      </c>
      <c r="B1967" s="6" t="s">
        <v>5760</v>
      </c>
      <c r="C1967" s="7" t="s">
        <v>5761</v>
      </c>
      <c r="D1967" s="4" t="s">
        <v>5762</v>
      </c>
      <c r="E1967" s="7" t="s">
        <v>22</v>
      </c>
      <c r="F1967" s="7" t="s">
        <v>23</v>
      </c>
    </row>
    <row r="1968" spans="1:6" ht="15.75" customHeight="1">
      <c r="A1968" s="5">
        <v>1967</v>
      </c>
      <c r="B1968" s="6" t="s">
        <v>5763</v>
      </c>
      <c r="C1968" s="7" t="s">
        <v>5764</v>
      </c>
      <c r="D1968" s="4" t="s">
        <v>5765</v>
      </c>
      <c r="E1968" s="7" t="s">
        <v>36</v>
      </c>
      <c r="F1968" s="7" t="s">
        <v>23</v>
      </c>
    </row>
    <row r="1969" spans="1:6" ht="15.75" customHeight="1">
      <c r="A1969" s="5">
        <v>1968</v>
      </c>
      <c r="B1969" s="6" t="s">
        <v>5766</v>
      </c>
      <c r="C1969" s="7" t="s">
        <v>5767</v>
      </c>
      <c r="D1969" s="4" t="s">
        <v>5768</v>
      </c>
      <c r="E1969" s="7" t="s">
        <v>36</v>
      </c>
      <c r="F1969" s="7" t="s">
        <v>23</v>
      </c>
    </row>
    <row r="1970" spans="1:6" ht="15.75" customHeight="1">
      <c r="A1970" s="5">
        <v>1969</v>
      </c>
      <c r="B1970" s="6" t="s">
        <v>5769</v>
      </c>
      <c r="C1970" s="7" t="s">
        <v>5770</v>
      </c>
      <c r="D1970" s="4" t="s">
        <v>5771</v>
      </c>
      <c r="E1970" s="7" t="s">
        <v>50</v>
      </c>
      <c r="F1970" s="7" t="s">
        <v>23</v>
      </c>
    </row>
    <row r="1971" spans="1:6" ht="15.75" customHeight="1">
      <c r="A1971" s="5">
        <v>1970</v>
      </c>
      <c r="B1971" s="6" t="s">
        <v>5772</v>
      </c>
      <c r="C1971" s="7" t="s">
        <v>5773</v>
      </c>
      <c r="D1971" s="4" t="s">
        <v>5774</v>
      </c>
      <c r="E1971" s="7" t="s">
        <v>388</v>
      </c>
      <c r="F1971" s="7" t="s">
        <v>23</v>
      </c>
    </row>
    <row r="1972" spans="1:6" ht="15.75" customHeight="1">
      <c r="A1972" s="5">
        <v>1971</v>
      </c>
      <c r="B1972" s="6" t="s">
        <v>5775</v>
      </c>
      <c r="C1972" s="7" t="s">
        <v>5776</v>
      </c>
      <c r="D1972" s="4" t="s">
        <v>5777</v>
      </c>
      <c r="E1972" s="7" t="s">
        <v>36</v>
      </c>
      <c r="F1972" s="7" t="s">
        <v>23</v>
      </c>
    </row>
    <row r="1973" spans="1:6" ht="15.75" customHeight="1">
      <c r="A1973" s="5">
        <v>1972</v>
      </c>
      <c r="B1973" s="6" t="s">
        <v>5778</v>
      </c>
      <c r="C1973" s="7" t="s">
        <v>5779</v>
      </c>
      <c r="D1973" s="4" t="s">
        <v>5780</v>
      </c>
      <c r="E1973" s="7" t="s">
        <v>180</v>
      </c>
      <c r="F1973" s="7" t="s">
        <v>23</v>
      </c>
    </row>
    <row r="1974" spans="1:6" ht="15.75" customHeight="1">
      <c r="A1974" s="5">
        <v>1973</v>
      </c>
      <c r="B1974" s="6" t="s">
        <v>5781</v>
      </c>
      <c r="C1974" s="7" t="s">
        <v>5782</v>
      </c>
      <c r="D1974" s="4" t="s">
        <v>5783</v>
      </c>
      <c r="E1974" s="7" t="s">
        <v>180</v>
      </c>
      <c r="F1974" s="7" t="s">
        <v>23</v>
      </c>
    </row>
    <row r="1975" spans="1:6" ht="15.75" customHeight="1">
      <c r="A1975" s="5">
        <v>1974</v>
      </c>
      <c r="B1975" s="6" t="s">
        <v>5784</v>
      </c>
      <c r="C1975" s="7" t="s">
        <v>5785</v>
      </c>
      <c r="D1975" s="4" t="s">
        <v>5786</v>
      </c>
      <c r="E1975" s="7" t="s">
        <v>40</v>
      </c>
      <c r="F1975" s="7" t="s">
        <v>23</v>
      </c>
    </row>
    <row r="1976" spans="1:6" ht="15.75" customHeight="1">
      <c r="A1976" s="5">
        <v>1975</v>
      </c>
      <c r="B1976" s="6" t="s">
        <v>5787</v>
      </c>
      <c r="C1976" s="7" t="s">
        <v>5788</v>
      </c>
      <c r="D1976" s="4" t="s">
        <v>5789</v>
      </c>
      <c r="E1976" s="7" t="s">
        <v>36</v>
      </c>
      <c r="F1976" s="7" t="s">
        <v>23</v>
      </c>
    </row>
    <row r="1977" spans="1:6" ht="15.75" customHeight="1">
      <c r="A1977" s="5">
        <v>1976</v>
      </c>
      <c r="B1977" s="6" t="s">
        <v>5790</v>
      </c>
      <c r="C1977" s="7" t="s">
        <v>5791</v>
      </c>
      <c r="D1977" s="4" t="s">
        <v>5792</v>
      </c>
      <c r="E1977" s="7" t="s">
        <v>22</v>
      </c>
      <c r="F1977" s="7" t="s">
        <v>23</v>
      </c>
    </row>
    <row r="1978" spans="1:6" ht="15.75" customHeight="1">
      <c r="A1978" s="5">
        <v>1977</v>
      </c>
      <c r="B1978" s="6" t="s">
        <v>5793</v>
      </c>
      <c r="C1978" s="7" t="s">
        <v>5794</v>
      </c>
      <c r="D1978" s="4" t="s">
        <v>5795</v>
      </c>
      <c r="E1978" s="7" t="s">
        <v>384</v>
      </c>
      <c r="F1978" s="7" t="s">
        <v>23</v>
      </c>
    </row>
    <row r="1979" spans="1:6" ht="15.75" customHeight="1">
      <c r="A1979" s="5">
        <v>1978</v>
      </c>
      <c r="B1979" s="6" t="s">
        <v>5796</v>
      </c>
      <c r="C1979" s="7" t="s">
        <v>5797</v>
      </c>
      <c r="D1979" s="4" t="s">
        <v>5798</v>
      </c>
      <c r="E1979" s="7" t="s">
        <v>40</v>
      </c>
      <c r="F1979" s="7" t="s">
        <v>23</v>
      </c>
    </row>
    <row r="1980" spans="1:6" ht="15.75" customHeight="1">
      <c r="A1980" s="5">
        <v>1979</v>
      </c>
      <c r="B1980" s="6" t="s">
        <v>5799</v>
      </c>
      <c r="C1980" s="7" t="s">
        <v>5800</v>
      </c>
      <c r="D1980" s="4" t="s">
        <v>5801</v>
      </c>
      <c r="E1980" s="7" t="s">
        <v>569</v>
      </c>
      <c r="F1980" s="7" t="s">
        <v>23</v>
      </c>
    </row>
    <row r="1981" spans="1:6" ht="15.75" customHeight="1">
      <c r="A1981" s="5">
        <v>1980</v>
      </c>
      <c r="B1981" s="6" t="s">
        <v>5802</v>
      </c>
      <c r="C1981" s="7" t="s">
        <v>5803</v>
      </c>
      <c r="D1981" s="4" t="s">
        <v>5804</v>
      </c>
      <c r="E1981" s="7" t="s">
        <v>180</v>
      </c>
      <c r="F1981" s="7" t="s">
        <v>23</v>
      </c>
    </row>
    <row r="1982" spans="1:6" ht="15.75" customHeight="1">
      <c r="A1982" s="5">
        <v>1981</v>
      </c>
      <c r="B1982" s="6" t="s">
        <v>5805</v>
      </c>
      <c r="C1982" s="7" t="s">
        <v>5806</v>
      </c>
      <c r="D1982" s="4" t="s">
        <v>5807</v>
      </c>
      <c r="E1982" s="7" t="s">
        <v>180</v>
      </c>
      <c r="F1982" s="7" t="s">
        <v>23</v>
      </c>
    </row>
    <row r="1983" spans="1:6" ht="15.75" customHeight="1">
      <c r="A1983" s="5">
        <v>1982</v>
      </c>
      <c r="B1983" s="6" t="s">
        <v>5808</v>
      </c>
      <c r="C1983" s="7" t="s">
        <v>5809</v>
      </c>
      <c r="D1983" s="4" t="s">
        <v>5810</v>
      </c>
      <c r="E1983" s="7" t="s">
        <v>180</v>
      </c>
      <c r="F1983" s="7" t="s">
        <v>23</v>
      </c>
    </row>
    <row r="1984" spans="1:6" ht="15.75" customHeight="1">
      <c r="A1984" s="5">
        <v>1983</v>
      </c>
      <c r="B1984" s="6" t="s">
        <v>5811</v>
      </c>
      <c r="C1984" s="7" t="s">
        <v>5812</v>
      </c>
      <c r="D1984" s="4" t="s">
        <v>5813</v>
      </c>
      <c r="E1984" s="7" t="s">
        <v>36</v>
      </c>
      <c r="F1984" s="7" t="s">
        <v>23</v>
      </c>
    </row>
    <row r="1985" spans="1:6" ht="15.75" customHeight="1">
      <c r="A1985" s="5">
        <v>1984</v>
      </c>
      <c r="B1985" s="6" t="s">
        <v>5814</v>
      </c>
      <c r="C1985" s="7" t="s">
        <v>5815</v>
      </c>
      <c r="D1985" s="4" t="s">
        <v>5816</v>
      </c>
      <c r="E1985" s="7" t="s">
        <v>120</v>
      </c>
      <c r="F1985" s="7" t="s">
        <v>23</v>
      </c>
    </row>
    <row r="1986" spans="1:6" ht="15.75" customHeight="1">
      <c r="A1986" s="5">
        <v>1985</v>
      </c>
      <c r="B1986" s="6" t="s">
        <v>5817</v>
      </c>
      <c r="C1986" s="7" t="s">
        <v>5818</v>
      </c>
      <c r="D1986" s="4" t="s">
        <v>5819</v>
      </c>
      <c r="E1986" s="7" t="s">
        <v>180</v>
      </c>
      <c r="F1986" s="7" t="s">
        <v>23</v>
      </c>
    </row>
    <row r="1987" spans="1:6" ht="15.75" customHeight="1">
      <c r="A1987" s="5">
        <v>1986</v>
      </c>
      <c r="B1987" s="6" t="s">
        <v>5820</v>
      </c>
      <c r="C1987" s="7" t="s">
        <v>5821</v>
      </c>
      <c r="D1987" s="4" t="s">
        <v>5822</v>
      </c>
      <c r="E1987" s="7" t="s">
        <v>180</v>
      </c>
      <c r="F1987" s="7" t="s">
        <v>23</v>
      </c>
    </row>
    <row r="1988" spans="1:6" ht="15.75" customHeight="1">
      <c r="A1988" s="5">
        <v>1987</v>
      </c>
      <c r="B1988" s="6" t="s">
        <v>5823</v>
      </c>
      <c r="C1988" s="7" t="s">
        <v>5824</v>
      </c>
      <c r="D1988" s="4" t="s">
        <v>5825</v>
      </c>
      <c r="E1988" s="7" t="s">
        <v>180</v>
      </c>
      <c r="F1988" s="7" t="s">
        <v>23</v>
      </c>
    </row>
    <row r="1989" spans="1:6" ht="15.75" customHeight="1">
      <c r="A1989" s="5">
        <v>1988</v>
      </c>
      <c r="B1989" s="6" t="s">
        <v>5826</v>
      </c>
      <c r="C1989" s="7" t="s">
        <v>5827</v>
      </c>
      <c r="D1989" s="4" t="s">
        <v>5828</v>
      </c>
      <c r="E1989" s="7" t="s">
        <v>180</v>
      </c>
      <c r="F1989" s="7" t="s">
        <v>23</v>
      </c>
    </row>
    <row r="1990" spans="1:6" ht="15.75" customHeight="1">
      <c r="A1990" s="5">
        <v>1989</v>
      </c>
      <c r="B1990" s="6" t="s">
        <v>5829</v>
      </c>
      <c r="C1990" s="7" t="s">
        <v>5830</v>
      </c>
      <c r="D1990" s="4" t="s">
        <v>5831</v>
      </c>
      <c r="E1990" s="7" t="s">
        <v>180</v>
      </c>
      <c r="F1990" s="7" t="s">
        <v>23</v>
      </c>
    </row>
    <row r="1991" spans="1:6" ht="15.75" customHeight="1">
      <c r="A1991" s="5">
        <v>1990</v>
      </c>
      <c r="B1991" s="6" t="s">
        <v>5832</v>
      </c>
      <c r="C1991" s="7" t="s">
        <v>5833</v>
      </c>
      <c r="D1991" s="4" t="s">
        <v>5834</v>
      </c>
      <c r="E1991" s="7" t="s">
        <v>569</v>
      </c>
      <c r="F1991" s="7" t="s">
        <v>23</v>
      </c>
    </row>
    <row r="1992" spans="1:6" ht="15.75" customHeight="1">
      <c r="A1992" s="5">
        <v>1991</v>
      </c>
      <c r="B1992" s="6" t="s">
        <v>5835</v>
      </c>
      <c r="C1992" s="7" t="s">
        <v>5836</v>
      </c>
      <c r="D1992" s="4" t="s">
        <v>5837</v>
      </c>
      <c r="E1992" s="7" t="s">
        <v>36</v>
      </c>
      <c r="F1992" s="7" t="s">
        <v>23</v>
      </c>
    </row>
    <row r="1993" spans="1:6" ht="15.75" customHeight="1">
      <c r="A1993" s="5">
        <v>1992</v>
      </c>
      <c r="B1993" s="6" t="s">
        <v>5838</v>
      </c>
      <c r="C1993" s="7" t="s">
        <v>5839</v>
      </c>
      <c r="D1993" s="4" t="s">
        <v>5840</v>
      </c>
      <c r="E1993" s="7" t="s">
        <v>36</v>
      </c>
      <c r="F1993" s="7" t="s">
        <v>23</v>
      </c>
    </row>
    <row r="1994" spans="1:6" ht="15.75" customHeight="1">
      <c r="A1994" s="5">
        <v>1993</v>
      </c>
      <c r="B1994" s="6" t="s">
        <v>5841</v>
      </c>
      <c r="C1994" s="7" t="s">
        <v>5842</v>
      </c>
      <c r="D1994" s="4" t="s">
        <v>5843</v>
      </c>
      <c r="E1994" s="7" t="s">
        <v>50</v>
      </c>
      <c r="F1994" s="7" t="s">
        <v>23</v>
      </c>
    </row>
    <row r="1995" spans="1:6" ht="15.75" customHeight="1">
      <c r="A1995" s="5">
        <v>1994</v>
      </c>
      <c r="B1995" s="6" t="s">
        <v>5844</v>
      </c>
      <c r="C1995" s="7" t="s">
        <v>5845</v>
      </c>
      <c r="D1995" s="4" t="s">
        <v>5846</v>
      </c>
      <c r="E1995" s="7" t="s">
        <v>120</v>
      </c>
      <c r="F1995" s="7" t="s">
        <v>23</v>
      </c>
    </row>
    <row r="1996" spans="1:6" ht="15.75" customHeight="1">
      <c r="A1996" s="5">
        <v>1995</v>
      </c>
      <c r="B1996" s="6" t="s">
        <v>5847</v>
      </c>
      <c r="C1996" s="7" t="s">
        <v>5848</v>
      </c>
      <c r="D1996" s="4" t="s">
        <v>5849</v>
      </c>
      <c r="E1996" s="7" t="s">
        <v>384</v>
      </c>
      <c r="F1996" s="7" t="s">
        <v>23</v>
      </c>
    </row>
    <row r="1997" spans="1:6" ht="15.75" customHeight="1">
      <c r="A1997" s="5">
        <v>1996</v>
      </c>
      <c r="B1997" s="6" t="s">
        <v>5850</v>
      </c>
      <c r="C1997" s="7" t="s">
        <v>5851</v>
      </c>
      <c r="D1997" s="4" t="s">
        <v>5852</v>
      </c>
      <c r="E1997" s="7" t="s">
        <v>95</v>
      </c>
      <c r="F1997" s="7" t="s">
        <v>23</v>
      </c>
    </row>
    <row r="1998" spans="1:6" ht="15.75" customHeight="1">
      <c r="A1998" s="5">
        <v>1997</v>
      </c>
      <c r="B1998" s="6" t="s">
        <v>5853</v>
      </c>
      <c r="C1998" s="7" t="s">
        <v>2071</v>
      </c>
      <c r="D1998" s="4" t="s">
        <v>5854</v>
      </c>
      <c r="E1998" s="7" t="s">
        <v>388</v>
      </c>
      <c r="F1998" s="7" t="s">
        <v>23</v>
      </c>
    </row>
    <row r="1999" spans="1:6" ht="15.75" customHeight="1">
      <c r="A1999" s="5">
        <v>1998</v>
      </c>
      <c r="B1999" s="6" t="s">
        <v>5855</v>
      </c>
      <c r="C1999" s="7" t="s">
        <v>5856</v>
      </c>
      <c r="D1999" s="4" t="s">
        <v>5857</v>
      </c>
      <c r="E1999" s="7" t="s">
        <v>180</v>
      </c>
      <c r="F1999" s="7" t="s">
        <v>23</v>
      </c>
    </row>
    <row r="2000" spans="1:6" ht="15.75" customHeight="1">
      <c r="A2000" s="5">
        <v>1999</v>
      </c>
      <c r="B2000" s="6" t="s">
        <v>5858</v>
      </c>
      <c r="C2000" s="7" t="s">
        <v>5859</v>
      </c>
      <c r="D2000" s="4" t="s">
        <v>5860</v>
      </c>
      <c r="E2000" s="7" t="s">
        <v>180</v>
      </c>
      <c r="F2000" s="7" t="s">
        <v>23</v>
      </c>
    </row>
    <row r="2001" spans="1:6" ht="15.75" customHeight="1">
      <c r="A2001" s="5">
        <v>2000</v>
      </c>
      <c r="B2001" s="6" t="s">
        <v>5861</v>
      </c>
      <c r="C2001" s="7" t="s">
        <v>5862</v>
      </c>
      <c r="D2001" s="4" t="s">
        <v>5863</v>
      </c>
      <c r="E2001" s="7" t="s">
        <v>180</v>
      </c>
      <c r="F2001" s="7" t="s">
        <v>23</v>
      </c>
    </row>
    <row r="2002" spans="1:6" ht="15.75" customHeight="1">
      <c r="A2002" s="5">
        <v>2001</v>
      </c>
      <c r="B2002" s="6" t="s">
        <v>5864</v>
      </c>
      <c r="C2002" s="7" t="s">
        <v>5865</v>
      </c>
      <c r="D2002" s="4" t="s">
        <v>5866</v>
      </c>
      <c r="E2002" s="7" t="s">
        <v>180</v>
      </c>
      <c r="F2002" s="7" t="s">
        <v>23</v>
      </c>
    </row>
    <row r="2003" spans="1:6" ht="15.75" customHeight="1">
      <c r="A2003" s="5">
        <v>2002</v>
      </c>
      <c r="B2003" s="6" t="s">
        <v>5867</v>
      </c>
      <c r="C2003" s="7" t="s">
        <v>5868</v>
      </c>
      <c r="D2003" s="4" t="s">
        <v>5869</v>
      </c>
      <c r="E2003" s="7" t="s">
        <v>36</v>
      </c>
      <c r="F2003" s="7" t="s">
        <v>23</v>
      </c>
    </row>
    <row r="2004" spans="1:6" ht="15.75" customHeight="1">
      <c r="A2004" s="5">
        <v>2003</v>
      </c>
      <c r="B2004" s="6" t="s">
        <v>5870</v>
      </c>
      <c r="C2004" s="7" t="s">
        <v>5871</v>
      </c>
      <c r="D2004" s="4" t="s">
        <v>5872</v>
      </c>
      <c r="E2004" s="7" t="s">
        <v>180</v>
      </c>
      <c r="F2004" s="7" t="s">
        <v>23</v>
      </c>
    </row>
    <row r="2005" spans="1:6" ht="15.75" customHeight="1">
      <c r="A2005" s="5">
        <v>2004</v>
      </c>
      <c r="B2005" s="6" t="s">
        <v>5873</v>
      </c>
      <c r="C2005" s="7" t="s">
        <v>5874</v>
      </c>
      <c r="D2005" s="4" t="s">
        <v>5875</v>
      </c>
      <c r="E2005" s="7" t="s">
        <v>388</v>
      </c>
      <c r="F2005" s="7" t="s">
        <v>23</v>
      </c>
    </row>
    <row r="2006" spans="1:6" ht="15.75" customHeight="1">
      <c r="A2006" s="5">
        <v>2005</v>
      </c>
      <c r="B2006" s="6" t="s">
        <v>5876</v>
      </c>
      <c r="C2006" s="7" t="s">
        <v>5877</v>
      </c>
      <c r="D2006" s="4" t="s">
        <v>5878</v>
      </c>
      <c r="E2006" s="7" t="s">
        <v>40</v>
      </c>
      <c r="F2006" s="7" t="s">
        <v>23</v>
      </c>
    </row>
    <row r="2007" spans="1:6" ht="15.75" customHeight="1">
      <c r="A2007" s="5">
        <v>2006</v>
      </c>
      <c r="B2007" s="6" t="s">
        <v>5879</v>
      </c>
      <c r="C2007" s="7" t="s">
        <v>5880</v>
      </c>
      <c r="D2007" s="4" t="s">
        <v>5881</v>
      </c>
      <c r="E2007" s="7" t="s">
        <v>180</v>
      </c>
      <c r="F2007" s="7" t="s">
        <v>23</v>
      </c>
    </row>
    <row r="2008" spans="1:6" ht="15.75" customHeight="1">
      <c r="A2008" s="5">
        <v>2007</v>
      </c>
      <c r="B2008" s="6" t="s">
        <v>5882</v>
      </c>
      <c r="C2008" s="7" t="s">
        <v>5883</v>
      </c>
      <c r="D2008" s="4" t="s">
        <v>5884</v>
      </c>
      <c r="E2008" s="7" t="s">
        <v>127</v>
      </c>
      <c r="F2008" s="7" t="s">
        <v>23</v>
      </c>
    </row>
    <row r="2009" spans="1:6" ht="15.75" customHeight="1">
      <c r="A2009" s="5">
        <v>2008</v>
      </c>
      <c r="B2009" s="6" t="s">
        <v>5885</v>
      </c>
      <c r="C2009" s="7" t="s">
        <v>5886</v>
      </c>
      <c r="D2009" s="4" t="s">
        <v>5887</v>
      </c>
      <c r="E2009" s="7" t="s">
        <v>180</v>
      </c>
      <c r="F2009" s="7" t="s">
        <v>23</v>
      </c>
    </row>
    <row r="2010" spans="1:6" ht="15.75" customHeight="1">
      <c r="A2010" s="5">
        <v>2009</v>
      </c>
      <c r="B2010" s="6" t="s">
        <v>5888</v>
      </c>
      <c r="C2010" s="7" t="s">
        <v>5889</v>
      </c>
      <c r="D2010" s="4" t="s">
        <v>5890</v>
      </c>
      <c r="E2010" s="7" t="s">
        <v>180</v>
      </c>
      <c r="F2010" s="7" t="s">
        <v>23</v>
      </c>
    </row>
    <row r="2011" spans="1:6" ht="15.75" customHeight="1">
      <c r="A2011" s="5">
        <v>2010</v>
      </c>
      <c r="B2011" s="6" t="s">
        <v>5891</v>
      </c>
      <c r="C2011" s="7" t="s">
        <v>5892</v>
      </c>
      <c r="D2011" s="4" t="s">
        <v>5893</v>
      </c>
      <c r="E2011" s="7" t="s">
        <v>36</v>
      </c>
      <c r="F2011" s="7" t="s">
        <v>23</v>
      </c>
    </row>
    <row r="2012" spans="1:6" ht="15.75" customHeight="1">
      <c r="A2012" s="5">
        <v>2011</v>
      </c>
      <c r="B2012" s="6" t="s">
        <v>5894</v>
      </c>
      <c r="C2012" s="7" t="s">
        <v>5895</v>
      </c>
      <c r="D2012" s="4" t="s">
        <v>5896</v>
      </c>
      <c r="E2012" s="7" t="s">
        <v>180</v>
      </c>
      <c r="F2012" s="7" t="s">
        <v>23</v>
      </c>
    </row>
    <row r="2013" spans="1:6" ht="15.75" customHeight="1">
      <c r="A2013" s="5">
        <v>2012</v>
      </c>
      <c r="B2013" s="6" t="s">
        <v>5897</v>
      </c>
      <c r="C2013" s="7" t="s">
        <v>5898</v>
      </c>
      <c r="D2013" s="4" t="s">
        <v>5899</v>
      </c>
      <c r="E2013" s="7" t="s">
        <v>36</v>
      </c>
      <c r="F2013" s="7" t="s">
        <v>23</v>
      </c>
    </row>
    <row r="2014" spans="1:6" ht="15.75" customHeight="1">
      <c r="A2014" s="5">
        <v>2013</v>
      </c>
      <c r="B2014" s="6" t="s">
        <v>5900</v>
      </c>
      <c r="C2014" s="7" t="s">
        <v>5901</v>
      </c>
      <c r="D2014" s="4" t="s">
        <v>5902</v>
      </c>
      <c r="E2014" s="7" t="s">
        <v>36</v>
      </c>
      <c r="F2014" s="7" t="s">
        <v>23</v>
      </c>
    </row>
    <row r="2015" spans="1:6" ht="15.75" customHeight="1">
      <c r="A2015" s="5">
        <v>2014</v>
      </c>
      <c r="B2015" s="6" t="s">
        <v>5903</v>
      </c>
      <c r="C2015" s="7" t="s">
        <v>5904</v>
      </c>
      <c r="D2015" s="4" t="s">
        <v>5905</v>
      </c>
      <c r="E2015" s="7" t="s">
        <v>569</v>
      </c>
      <c r="F2015" s="7" t="s">
        <v>23</v>
      </c>
    </row>
    <row r="2016" spans="1:6" ht="15.75" customHeight="1">
      <c r="A2016" s="5">
        <v>2015</v>
      </c>
      <c r="B2016" s="6" t="s">
        <v>5906</v>
      </c>
      <c r="C2016" s="7" t="s">
        <v>5907</v>
      </c>
      <c r="D2016" s="4" t="s">
        <v>5908</v>
      </c>
      <c r="E2016" s="7" t="s">
        <v>36</v>
      </c>
      <c r="F2016" s="7" t="s">
        <v>23</v>
      </c>
    </row>
    <row r="2017" spans="1:6" ht="15.75" customHeight="1">
      <c r="A2017" s="5">
        <v>2016</v>
      </c>
      <c r="B2017" s="6" t="s">
        <v>5909</v>
      </c>
      <c r="C2017" s="7" t="s">
        <v>5910</v>
      </c>
      <c r="D2017" s="4" t="s">
        <v>5911</v>
      </c>
      <c r="E2017" s="7" t="s">
        <v>120</v>
      </c>
      <c r="F2017" s="7" t="s">
        <v>23</v>
      </c>
    </row>
    <row r="2018" spans="1:6" ht="15.75" customHeight="1">
      <c r="A2018" s="5">
        <v>2017</v>
      </c>
      <c r="B2018" s="6" t="s">
        <v>5912</v>
      </c>
      <c r="C2018" s="7" t="s">
        <v>5913</v>
      </c>
      <c r="D2018" s="4" t="s">
        <v>5914</v>
      </c>
      <c r="E2018" s="7" t="s">
        <v>180</v>
      </c>
      <c r="F2018" s="7" t="s">
        <v>23</v>
      </c>
    </row>
    <row r="2019" spans="1:6" ht="15.75" customHeight="1">
      <c r="A2019" s="5">
        <v>2018</v>
      </c>
      <c r="B2019" s="6" t="s">
        <v>5915</v>
      </c>
      <c r="C2019" s="7" t="s">
        <v>5916</v>
      </c>
      <c r="D2019" s="4" t="s">
        <v>5917</v>
      </c>
      <c r="E2019" s="7" t="s">
        <v>40</v>
      </c>
      <c r="F2019" s="7" t="s">
        <v>23</v>
      </c>
    </row>
    <row r="2020" spans="1:6" ht="15.75" customHeight="1">
      <c r="A2020" s="5">
        <v>2019</v>
      </c>
      <c r="B2020" s="6" t="s">
        <v>5918</v>
      </c>
      <c r="C2020" s="7" t="s">
        <v>5919</v>
      </c>
      <c r="D2020" s="4" t="s">
        <v>5920</v>
      </c>
      <c r="E2020" s="7" t="s">
        <v>36</v>
      </c>
      <c r="F2020" s="7" t="s">
        <v>23</v>
      </c>
    </row>
    <row r="2021" spans="1:6" ht="15.75" customHeight="1">
      <c r="A2021" s="5">
        <v>2020</v>
      </c>
      <c r="B2021" s="6" t="s">
        <v>5921</v>
      </c>
      <c r="C2021" s="7" t="s">
        <v>5922</v>
      </c>
      <c r="D2021" s="4" t="s">
        <v>5923</v>
      </c>
      <c r="E2021" s="7" t="s">
        <v>120</v>
      </c>
      <c r="F2021" s="7" t="s">
        <v>23</v>
      </c>
    </row>
    <row r="2022" spans="1:6" ht="15.75" customHeight="1">
      <c r="A2022" s="5">
        <v>2021</v>
      </c>
      <c r="B2022" s="6" t="s">
        <v>5924</v>
      </c>
      <c r="C2022" s="7" t="s">
        <v>5925</v>
      </c>
      <c r="D2022" s="4" t="s">
        <v>5926</v>
      </c>
      <c r="E2022" s="7" t="s">
        <v>36</v>
      </c>
      <c r="F2022" s="7" t="s">
        <v>23</v>
      </c>
    </row>
    <row r="2023" spans="1:6" ht="15.75" customHeight="1">
      <c r="A2023" s="5">
        <v>2022</v>
      </c>
      <c r="B2023" s="6" t="s">
        <v>5927</v>
      </c>
      <c r="C2023" s="7" t="s">
        <v>5928</v>
      </c>
      <c r="D2023" s="4" t="s">
        <v>5929</v>
      </c>
      <c r="E2023" s="7" t="s">
        <v>36</v>
      </c>
      <c r="F2023" s="7" t="s">
        <v>23</v>
      </c>
    </row>
    <row r="2024" spans="1:6" ht="15.75" customHeight="1">
      <c r="A2024" s="5">
        <v>2023</v>
      </c>
      <c r="B2024" s="6" t="s">
        <v>5930</v>
      </c>
      <c r="C2024" s="7" t="s">
        <v>5931</v>
      </c>
      <c r="D2024" s="4" t="s">
        <v>5932</v>
      </c>
      <c r="E2024" s="7" t="s">
        <v>36</v>
      </c>
      <c r="F2024" s="7" t="s">
        <v>23</v>
      </c>
    </row>
    <row r="2025" spans="1:6" ht="15.75" customHeight="1">
      <c r="A2025" s="5">
        <v>2024</v>
      </c>
      <c r="B2025" s="6" t="s">
        <v>5933</v>
      </c>
      <c r="C2025" s="7" t="s">
        <v>5934</v>
      </c>
      <c r="D2025" s="4" t="s">
        <v>5935</v>
      </c>
      <c r="E2025" s="7" t="s">
        <v>36</v>
      </c>
      <c r="F2025" s="7" t="s">
        <v>23</v>
      </c>
    </row>
    <row r="2026" spans="1:6" ht="15.75" customHeight="1">
      <c r="A2026" s="5">
        <v>2025</v>
      </c>
      <c r="B2026" s="6" t="s">
        <v>5936</v>
      </c>
      <c r="C2026" s="7" t="s">
        <v>5937</v>
      </c>
      <c r="D2026" s="4" t="s">
        <v>5938</v>
      </c>
      <c r="E2026" s="7" t="s">
        <v>120</v>
      </c>
      <c r="F2026" s="7" t="s">
        <v>23</v>
      </c>
    </row>
    <row r="2027" spans="1:6" ht="15.75" customHeight="1">
      <c r="A2027" s="5">
        <v>2026</v>
      </c>
      <c r="B2027" s="6" t="s">
        <v>5939</v>
      </c>
      <c r="C2027" s="7" t="s">
        <v>5940</v>
      </c>
      <c r="D2027" s="4" t="s">
        <v>5941</v>
      </c>
      <c r="E2027" s="7" t="s">
        <v>180</v>
      </c>
      <c r="F2027" s="7" t="s">
        <v>23</v>
      </c>
    </row>
    <row r="2028" spans="1:6" ht="15.75" customHeight="1">
      <c r="A2028" s="5">
        <v>2027</v>
      </c>
      <c r="B2028" s="6" t="s">
        <v>5942</v>
      </c>
      <c r="C2028" s="7" t="s">
        <v>5943</v>
      </c>
      <c r="D2028" s="4" t="s">
        <v>5944</v>
      </c>
      <c r="E2028" s="7" t="s">
        <v>388</v>
      </c>
      <c r="F2028" s="7" t="s">
        <v>23</v>
      </c>
    </row>
    <row r="2029" spans="1:6" ht="15.75" customHeight="1">
      <c r="A2029" s="5">
        <v>2028</v>
      </c>
      <c r="B2029" s="6" t="s">
        <v>5945</v>
      </c>
      <c r="C2029" s="7" t="s">
        <v>5946</v>
      </c>
      <c r="D2029" s="4" t="s">
        <v>5947</v>
      </c>
      <c r="E2029" s="7" t="s">
        <v>1769</v>
      </c>
      <c r="F2029" s="7" t="s">
        <v>23</v>
      </c>
    </row>
    <row r="2030" spans="1:6" ht="15.75" customHeight="1">
      <c r="A2030" s="5">
        <v>2029</v>
      </c>
      <c r="B2030" s="6" t="s">
        <v>5948</v>
      </c>
      <c r="C2030" s="7" t="s">
        <v>5949</v>
      </c>
      <c r="D2030" s="4" t="s">
        <v>5950</v>
      </c>
      <c r="E2030" s="7" t="s">
        <v>180</v>
      </c>
      <c r="F2030" s="7" t="s">
        <v>23</v>
      </c>
    </row>
    <row r="2031" spans="1:6" ht="15.75" customHeight="1">
      <c r="A2031" s="5">
        <v>2030</v>
      </c>
      <c r="B2031" s="6" t="s">
        <v>5951</v>
      </c>
      <c r="C2031" s="7" t="s">
        <v>5952</v>
      </c>
      <c r="D2031" s="4" t="s">
        <v>5953</v>
      </c>
      <c r="E2031" s="7" t="s">
        <v>40</v>
      </c>
      <c r="F2031" s="7" t="s">
        <v>23</v>
      </c>
    </row>
    <row r="2032" spans="1:6" ht="15.75" customHeight="1">
      <c r="A2032" s="5">
        <v>2031</v>
      </c>
      <c r="B2032" s="6" t="s">
        <v>5954</v>
      </c>
      <c r="C2032" s="7" t="s">
        <v>5955</v>
      </c>
      <c r="D2032" s="4" t="s">
        <v>5956</v>
      </c>
      <c r="E2032" s="7" t="s">
        <v>40</v>
      </c>
      <c r="F2032" s="7" t="s">
        <v>23</v>
      </c>
    </row>
    <row r="2033" spans="1:6" ht="15.75" customHeight="1">
      <c r="A2033" s="5">
        <v>2032</v>
      </c>
      <c r="B2033" s="6" t="s">
        <v>5957</v>
      </c>
      <c r="C2033" s="7" t="s">
        <v>5958</v>
      </c>
      <c r="D2033" s="4" t="s">
        <v>5959</v>
      </c>
      <c r="E2033" s="7" t="s">
        <v>40</v>
      </c>
      <c r="F2033" s="7" t="s">
        <v>23</v>
      </c>
    </row>
    <row r="2034" spans="1:6" ht="15.75" customHeight="1">
      <c r="A2034" s="5">
        <v>2033</v>
      </c>
      <c r="B2034" s="6" t="s">
        <v>5960</v>
      </c>
      <c r="C2034" s="7" t="s">
        <v>5961</v>
      </c>
      <c r="D2034" s="4" t="s">
        <v>5962</v>
      </c>
      <c r="E2034" s="7" t="s">
        <v>384</v>
      </c>
      <c r="F2034" s="7" t="s">
        <v>23</v>
      </c>
    </row>
    <row r="2035" spans="1:6" ht="15.75" customHeight="1">
      <c r="A2035" s="5">
        <v>2034</v>
      </c>
      <c r="B2035" s="6" t="s">
        <v>5963</v>
      </c>
      <c r="C2035" s="7" t="s">
        <v>5964</v>
      </c>
      <c r="D2035" s="4" t="s">
        <v>5965</v>
      </c>
      <c r="E2035" s="7" t="s">
        <v>120</v>
      </c>
      <c r="F2035" s="7" t="s">
        <v>23</v>
      </c>
    </row>
    <row r="2036" spans="1:6" ht="15.75" customHeight="1">
      <c r="A2036" s="5">
        <v>2035</v>
      </c>
      <c r="B2036" s="6" t="s">
        <v>5966</v>
      </c>
      <c r="C2036" s="7" t="s">
        <v>5967</v>
      </c>
      <c r="D2036" s="4" t="s">
        <v>5968</v>
      </c>
      <c r="E2036" s="7" t="s">
        <v>36</v>
      </c>
      <c r="F2036" s="7" t="s">
        <v>23</v>
      </c>
    </row>
    <row r="2037" spans="1:6" ht="15.75" customHeight="1">
      <c r="A2037" s="5">
        <v>2036</v>
      </c>
      <c r="B2037" s="6" t="s">
        <v>5969</v>
      </c>
      <c r="C2037" s="7" t="s">
        <v>5970</v>
      </c>
      <c r="D2037" s="4" t="s">
        <v>5971</v>
      </c>
      <c r="E2037" s="7" t="s">
        <v>180</v>
      </c>
      <c r="F2037" s="7" t="s">
        <v>23</v>
      </c>
    </row>
    <row r="2038" spans="1:6" ht="15.75" customHeight="1">
      <c r="A2038" s="5">
        <v>2037</v>
      </c>
      <c r="B2038" s="6" t="s">
        <v>5972</v>
      </c>
      <c r="C2038" s="7" t="s">
        <v>5973</v>
      </c>
      <c r="D2038" s="4" t="s">
        <v>5974</v>
      </c>
      <c r="E2038" s="7" t="s">
        <v>36</v>
      </c>
      <c r="F2038" s="7" t="s">
        <v>23</v>
      </c>
    </row>
    <row r="2039" spans="1:6" ht="15.75" customHeight="1">
      <c r="A2039" s="5">
        <v>2038</v>
      </c>
      <c r="B2039" s="6" t="s">
        <v>5975</v>
      </c>
      <c r="C2039" s="7" t="s">
        <v>5976</v>
      </c>
      <c r="D2039" s="4" t="s">
        <v>5977</v>
      </c>
      <c r="E2039" s="7" t="s">
        <v>40</v>
      </c>
      <c r="F2039" s="7" t="s">
        <v>23</v>
      </c>
    </row>
    <row r="2040" spans="1:6" ht="15.75" customHeight="1">
      <c r="A2040" s="5">
        <v>2039</v>
      </c>
      <c r="B2040" s="6" t="s">
        <v>5978</v>
      </c>
      <c r="C2040" s="7" t="s">
        <v>5979</v>
      </c>
      <c r="D2040" s="4" t="s">
        <v>5980</v>
      </c>
      <c r="E2040" s="7" t="s">
        <v>180</v>
      </c>
      <c r="F2040" s="7" t="s">
        <v>23</v>
      </c>
    </row>
    <row r="2041" spans="1:6" ht="15.75" customHeight="1">
      <c r="A2041" s="5">
        <v>2040</v>
      </c>
      <c r="B2041" s="6" t="s">
        <v>5981</v>
      </c>
      <c r="C2041" s="7" t="s">
        <v>5982</v>
      </c>
      <c r="D2041" s="4" t="s">
        <v>5983</v>
      </c>
      <c r="E2041" s="7" t="s">
        <v>127</v>
      </c>
      <c r="F2041" s="7" t="s">
        <v>23</v>
      </c>
    </row>
    <row r="2042" spans="1:6" ht="15.75" customHeight="1">
      <c r="A2042" s="5">
        <v>2041</v>
      </c>
      <c r="B2042" s="6" t="s">
        <v>5984</v>
      </c>
      <c r="C2042" s="7" t="s">
        <v>5985</v>
      </c>
      <c r="D2042" s="4" t="s">
        <v>5986</v>
      </c>
      <c r="E2042" s="7" t="s">
        <v>388</v>
      </c>
      <c r="F2042" s="7" t="s">
        <v>23</v>
      </c>
    </row>
    <row r="2043" spans="1:6" ht="15.75" customHeight="1">
      <c r="A2043" s="5">
        <v>2042</v>
      </c>
      <c r="B2043" s="6" t="s">
        <v>5987</v>
      </c>
      <c r="C2043" s="7" t="s">
        <v>5988</v>
      </c>
      <c r="D2043" s="4" t="s">
        <v>5989</v>
      </c>
      <c r="E2043" s="7" t="s">
        <v>180</v>
      </c>
      <c r="F2043" s="7" t="s">
        <v>23</v>
      </c>
    </row>
    <row r="2044" spans="1:6" ht="15.75" customHeight="1">
      <c r="A2044" s="5">
        <v>2043</v>
      </c>
      <c r="B2044" s="6" t="s">
        <v>5990</v>
      </c>
      <c r="C2044" s="7" t="s">
        <v>5991</v>
      </c>
      <c r="D2044" s="4" t="s">
        <v>5992</v>
      </c>
      <c r="E2044" s="7" t="s">
        <v>388</v>
      </c>
      <c r="F2044" s="7" t="s">
        <v>23</v>
      </c>
    </row>
    <row r="2045" spans="1:6" ht="15.75" customHeight="1">
      <c r="A2045" s="5">
        <v>2044</v>
      </c>
      <c r="B2045" s="6" t="s">
        <v>5993</v>
      </c>
      <c r="C2045" s="7" t="s">
        <v>5994</v>
      </c>
      <c r="D2045" s="4" t="s">
        <v>5995</v>
      </c>
      <c r="E2045" s="7" t="s">
        <v>127</v>
      </c>
      <c r="F2045" s="7" t="s">
        <v>23</v>
      </c>
    </row>
    <row r="2046" spans="1:6" ht="15.75" customHeight="1">
      <c r="A2046" s="5">
        <v>2045</v>
      </c>
      <c r="B2046" s="6" t="s">
        <v>5996</v>
      </c>
      <c r="C2046" s="7" t="s">
        <v>5997</v>
      </c>
      <c r="D2046" s="4" t="s">
        <v>5998</v>
      </c>
      <c r="E2046" s="7" t="s">
        <v>569</v>
      </c>
      <c r="F2046" s="7" t="s">
        <v>23</v>
      </c>
    </row>
    <row r="2047" spans="1:6" ht="15.75" customHeight="1">
      <c r="A2047" s="5">
        <v>2046</v>
      </c>
      <c r="B2047" s="6" t="s">
        <v>5999</v>
      </c>
      <c r="C2047" s="7" t="s">
        <v>6000</v>
      </c>
      <c r="D2047" s="4" t="s">
        <v>6001</v>
      </c>
      <c r="E2047" s="7" t="s">
        <v>180</v>
      </c>
      <c r="F2047" s="7" t="s">
        <v>23</v>
      </c>
    </row>
    <row r="2048" spans="1:6" ht="15.75" customHeight="1">
      <c r="A2048" s="5">
        <v>2047</v>
      </c>
      <c r="B2048" s="6" t="s">
        <v>6002</v>
      </c>
      <c r="C2048" s="7" t="s">
        <v>6003</v>
      </c>
      <c r="D2048" s="4" t="s">
        <v>6004</v>
      </c>
      <c r="E2048" s="7" t="s">
        <v>36</v>
      </c>
      <c r="F2048" s="7" t="s">
        <v>23</v>
      </c>
    </row>
    <row r="2049" spans="1:6" ht="15.75" customHeight="1">
      <c r="A2049" s="5">
        <v>2048</v>
      </c>
      <c r="B2049" s="6" t="s">
        <v>6005</v>
      </c>
      <c r="C2049" s="7" t="s">
        <v>6006</v>
      </c>
      <c r="D2049" s="4" t="s">
        <v>6007</v>
      </c>
      <c r="E2049" s="7" t="s">
        <v>22</v>
      </c>
      <c r="F2049" s="7" t="s">
        <v>23</v>
      </c>
    </row>
    <row r="2050" spans="1:6" ht="15.75" customHeight="1">
      <c r="A2050" s="5">
        <v>2049</v>
      </c>
      <c r="B2050" s="6" t="s">
        <v>6008</v>
      </c>
      <c r="C2050" s="7" t="s">
        <v>6009</v>
      </c>
      <c r="D2050" s="4" t="s">
        <v>6010</v>
      </c>
      <c r="E2050" s="7" t="s">
        <v>36</v>
      </c>
      <c r="F2050" s="7" t="s">
        <v>23</v>
      </c>
    </row>
    <row r="2051" spans="1:6" ht="15.75" customHeight="1">
      <c r="A2051" s="5">
        <v>2050</v>
      </c>
      <c r="B2051" s="6" t="s">
        <v>6011</v>
      </c>
      <c r="C2051" s="7" t="s">
        <v>6012</v>
      </c>
      <c r="D2051" s="4" t="s">
        <v>6013</v>
      </c>
      <c r="E2051" s="7" t="s">
        <v>36</v>
      </c>
      <c r="F2051" s="7" t="s">
        <v>23</v>
      </c>
    </row>
    <row r="2052" spans="1:6" ht="15.75" customHeight="1">
      <c r="A2052" s="5">
        <v>2051</v>
      </c>
      <c r="B2052" s="6" t="s">
        <v>6014</v>
      </c>
      <c r="C2052" s="7" t="s">
        <v>6015</v>
      </c>
      <c r="D2052" s="4" t="s">
        <v>6016</v>
      </c>
      <c r="E2052" s="7" t="s">
        <v>180</v>
      </c>
      <c r="F2052" s="7" t="s">
        <v>23</v>
      </c>
    </row>
    <row r="2053" spans="1:6" ht="15.75" customHeight="1">
      <c r="A2053" s="5">
        <v>2052</v>
      </c>
      <c r="B2053" s="6" t="s">
        <v>6017</v>
      </c>
      <c r="C2053" s="7" t="s">
        <v>6018</v>
      </c>
      <c r="D2053" s="4" t="s">
        <v>6019</v>
      </c>
      <c r="E2053" s="7" t="s">
        <v>36</v>
      </c>
      <c r="F2053" s="7" t="s">
        <v>23</v>
      </c>
    </row>
    <row r="2054" spans="1:6" ht="15.75" customHeight="1">
      <c r="A2054" s="5">
        <v>2053</v>
      </c>
      <c r="B2054" s="6" t="s">
        <v>6020</v>
      </c>
      <c r="C2054" s="7" t="s">
        <v>6021</v>
      </c>
      <c r="D2054" s="4" t="s">
        <v>6022</v>
      </c>
      <c r="E2054" s="7" t="s">
        <v>36</v>
      </c>
      <c r="F2054" s="7" t="s">
        <v>23</v>
      </c>
    </row>
    <row r="2055" spans="1:6" ht="15.75" customHeight="1">
      <c r="A2055" s="5">
        <v>2054</v>
      </c>
      <c r="B2055" s="6" t="s">
        <v>6023</v>
      </c>
      <c r="C2055" s="7" t="s">
        <v>6024</v>
      </c>
      <c r="D2055" s="4" t="s">
        <v>6025</v>
      </c>
      <c r="E2055" s="7" t="s">
        <v>180</v>
      </c>
      <c r="F2055" s="7" t="s">
        <v>23</v>
      </c>
    </row>
    <row r="2056" spans="1:6" ht="15.75" customHeight="1">
      <c r="A2056" s="5">
        <v>2055</v>
      </c>
      <c r="B2056" s="6" t="s">
        <v>6026</v>
      </c>
      <c r="C2056" s="7" t="s">
        <v>6027</v>
      </c>
      <c r="D2056" s="4" t="s">
        <v>6028</v>
      </c>
      <c r="E2056" s="7" t="s">
        <v>180</v>
      </c>
      <c r="F2056" s="7" t="s">
        <v>23</v>
      </c>
    </row>
    <row r="2057" spans="1:6" ht="15.75" customHeight="1">
      <c r="A2057" s="5">
        <v>2056</v>
      </c>
      <c r="B2057" s="6" t="s">
        <v>6029</v>
      </c>
      <c r="C2057" s="7" t="s">
        <v>6030</v>
      </c>
      <c r="D2057" s="4" t="s">
        <v>6031</v>
      </c>
      <c r="E2057" s="7" t="s">
        <v>36</v>
      </c>
      <c r="F2057" s="7" t="s">
        <v>23</v>
      </c>
    </row>
    <row r="2058" spans="1:6" ht="15.75" customHeight="1">
      <c r="A2058" s="5">
        <v>2057</v>
      </c>
      <c r="B2058" s="6" t="s">
        <v>6032</v>
      </c>
      <c r="C2058" s="7" t="s">
        <v>6033</v>
      </c>
      <c r="D2058" s="4" t="s">
        <v>6034</v>
      </c>
      <c r="E2058" s="7" t="s">
        <v>127</v>
      </c>
      <c r="F2058" s="7" t="s">
        <v>23</v>
      </c>
    </row>
    <row r="2059" spans="1:6" ht="15.75" customHeight="1">
      <c r="A2059" s="5">
        <v>2058</v>
      </c>
      <c r="B2059" s="6" t="s">
        <v>6035</v>
      </c>
      <c r="C2059" s="7" t="s">
        <v>6036</v>
      </c>
      <c r="D2059" s="4" t="s">
        <v>6037</v>
      </c>
      <c r="E2059" s="7" t="s">
        <v>36</v>
      </c>
      <c r="F2059" s="7" t="s">
        <v>23</v>
      </c>
    </row>
    <row r="2060" spans="1:6" ht="15.75" customHeight="1">
      <c r="A2060" s="5">
        <v>2059</v>
      </c>
      <c r="B2060" s="6" t="s">
        <v>6038</v>
      </c>
      <c r="C2060" s="7" t="s">
        <v>6039</v>
      </c>
      <c r="D2060" s="4" t="s">
        <v>6040</v>
      </c>
      <c r="E2060" s="7" t="s">
        <v>120</v>
      </c>
      <c r="F2060" s="7" t="s">
        <v>23</v>
      </c>
    </row>
    <row r="2061" spans="1:6" ht="15.75" customHeight="1">
      <c r="A2061" s="5">
        <v>2060</v>
      </c>
      <c r="B2061" s="6" t="s">
        <v>6041</v>
      </c>
      <c r="C2061" s="7" t="s">
        <v>6042</v>
      </c>
      <c r="D2061" s="4" t="s">
        <v>6043</v>
      </c>
      <c r="E2061" s="7" t="s">
        <v>180</v>
      </c>
      <c r="F2061" s="7" t="s">
        <v>23</v>
      </c>
    </row>
    <row r="2062" spans="1:6" ht="15.75" customHeight="1">
      <c r="A2062" s="5">
        <v>2061</v>
      </c>
      <c r="B2062" s="6" t="s">
        <v>6044</v>
      </c>
      <c r="C2062" s="7" t="s">
        <v>3503</v>
      </c>
      <c r="D2062" s="4" t="s">
        <v>6045</v>
      </c>
      <c r="E2062" s="7" t="s">
        <v>120</v>
      </c>
      <c r="F2062" s="7" t="s">
        <v>23</v>
      </c>
    </row>
    <row r="2063" spans="1:6" ht="15.75" customHeight="1">
      <c r="A2063" s="5">
        <v>2062</v>
      </c>
      <c r="B2063" s="6" t="s">
        <v>6046</v>
      </c>
      <c r="C2063" s="7" t="s">
        <v>3506</v>
      </c>
      <c r="D2063" s="4" t="s">
        <v>6047</v>
      </c>
      <c r="E2063" s="7" t="s">
        <v>384</v>
      </c>
      <c r="F2063" s="7" t="s">
        <v>23</v>
      </c>
    </row>
    <row r="2064" spans="1:6" ht="15.75" customHeight="1">
      <c r="A2064" s="5">
        <v>2063</v>
      </c>
      <c r="B2064" s="6" t="s">
        <v>6048</v>
      </c>
      <c r="C2064" s="7" t="s">
        <v>3509</v>
      </c>
      <c r="D2064" s="4" t="s">
        <v>6049</v>
      </c>
      <c r="E2064" s="7" t="s">
        <v>569</v>
      </c>
      <c r="F2064" s="7" t="s">
        <v>23</v>
      </c>
    </row>
    <row r="2065" spans="1:6" ht="15.75" customHeight="1">
      <c r="A2065" s="5">
        <v>2064</v>
      </c>
      <c r="B2065" s="6" t="s">
        <v>6050</v>
      </c>
      <c r="C2065" s="7" t="s">
        <v>3512</v>
      </c>
      <c r="D2065" s="4" t="s">
        <v>6051</v>
      </c>
      <c r="E2065" s="7" t="s">
        <v>180</v>
      </c>
      <c r="F2065" s="7" t="s">
        <v>23</v>
      </c>
    </row>
    <row r="2066" spans="1:6" ht="15.75" customHeight="1">
      <c r="A2066" s="5">
        <v>2065</v>
      </c>
      <c r="B2066" s="6" t="s">
        <v>6052</v>
      </c>
      <c r="C2066" s="7" t="s">
        <v>6053</v>
      </c>
      <c r="D2066" s="4" t="s">
        <v>6054</v>
      </c>
      <c r="E2066" s="7" t="s">
        <v>535</v>
      </c>
      <c r="F2066" s="7" t="s">
        <v>23</v>
      </c>
    </row>
    <row r="2067" spans="1:6" ht="15.75" customHeight="1">
      <c r="A2067" s="5">
        <v>2066</v>
      </c>
      <c r="B2067" s="6" t="s">
        <v>6055</v>
      </c>
      <c r="C2067" s="7" t="s">
        <v>6056</v>
      </c>
      <c r="D2067" s="4" t="s">
        <v>6057</v>
      </c>
      <c r="E2067" s="7" t="s">
        <v>388</v>
      </c>
      <c r="F2067" s="7" t="s">
        <v>23</v>
      </c>
    </row>
    <row r="2068" spans="1:6" ht="15.75" customHeight="1">
      <c r="A2068" s="5">
        <v>2067</v>
      </c>
      <c r="B2068" s="6" t="s">
        <v>6058</v>
      </c>
      <c r="C2068" s="7" t="s">
        <v>6059</v>
      </c>
      <c r="D2068" s="4" t="s">
        <v>6060</v>
      </c>
      <c r="E2068" s="7" t="s">
        <v>36</v>
      </c>
      <c r="F2068" s="7" t="s">
        <v>23</v>
      </c>
    </row>
    <row r="2069" spans="1:6" ht="15.75" customHeight="1">
      <c r="A2069" s="5">
        <v>2068</v>
      </c>
      <c r="B2069" s="6" t="s">
        <v>6061</v>
      </c>
      <c r="C2069" s="7" t="s">
        <v>6062</v>
      </c>
      <c r="D2069" s="4" t="s">
        <v>6063</v>
      </c>
      <c r="E2069" s="7" t="s">
        <v>180</v>
      </c>
      <c r="F2069" s="7" t="s">
        <v>23</v>
      </c>
    </row>
    <row r="2070" spans="1:6" ht="15.75" customHeight="1">
      <c r="A2070" s="5">
        <v>2069</v>
      </c>
      <c r="B2070" s="6" t="s">
        <v>6064</v>
      </c>
      <c r="C2070" s="7" t="s">
        <v>2777</v>
      </c>
      <c r="D2070" s="4" t="s">
        <v>6065</v>
      </c>
      <c r="E2070" s="7" t="s">
        <v>384</v>
      </c>
      <c r="F2070" s="7" t="s">
        <v>23</v>
      </c>
    </row>
    <row r="2071" spans="1:6" ht="15.75" customHeight="1">
      <c r="A2071" s="5">
        <v>2070</v>
      </c>
      <c r="B2071" s="6" t="s">
        <v>6066</v>
      </c>
      <c r="C2071" s="7" t="s">
        <v>6067</v>
      </c>
      <c r="D2071" s="4" t="s">
        <v>6068</v>
      </c>
      <c r="E2071" s="7" t="s">
        <v>180</v>
      </c>
      <c r="F2071" s="7" t="s">
        <v>23</v>
      </c>
    </row>
    <row r="2072" spans="1:6" ht="15.75" customHeight="1">
      <c r="A2072" s="5">
        <v>2071</v>
      </c>
      <c r="B2072" s="6" t="s">
        <v>6069</v>
      </c>
      <c r="C2072" s="7" t="s">
        <v>6070</v>
      </c>
      <c r="D2072" s="4" t="s">
        <v>6071</v>
      </c>
      <c r="E2072" s="7" t="s">
        <v>36</v>
      </c>
      <c r="F2072" s="7" t="s">
        <v>23</v>
      </c>
    </row>
    <row r="2073" spans="1:6" ht="15.75" customHeight="1">
      <c r="A2073" s="5">
        <v>2072</v>
      </c>
      <c r="B2073" s="6" t="s">
        <v>6072</v>
      </c>
      <c r="C2073" s="7" t="s">
        <v>6073</v>
      </c>
      <c r="D2073" s="4" t="s">
        <v>6074</v>
      </c>
      <c r="E2073" s="7" t="s">
        <v>36</v>
      </c>
      <c r="F2073" s="7" t="s">
        <v>23</v>
      </c>
    </row>
    <row r="2074" spans="1:6" ht="15.75" customHeight="1">
      <c r="A2074" s="5">
        <v>2073</v>
      </c>
      <c r="B2074" s="6" t="s">
        <v>6075</v>
      </c>
      <c r="C2074" s="7" t="s">
        <v>4153</v>
      </c>
      <c r="D2074" s="4" t="s">
        <v>6076</v>
      </c>
      <c r="E2074" s="7" t="s">
        <v>36</v>
      </c>
      <c r="F2074" s="7" t="s">
        <v>23</v>
      </c>
    </row>
    <row r="2075" spans="1:6" ht="15.75" customHeight="1">
      <c r="A2075" s="5">
        <v>2074</v>
      </c>
      <c r="B2075" s="6" t="s">
        <v>6077</v>
      </c>
      <c r="C2075" s="7" t="s">
        <v>6078</v>
      </c>
      <c r="D2075" s="4" t="s">
        <v>6079</v>
      </c>
      <c r="E2075" s="7" t="s">
        <v>40</v>
      </c>
      <c r="F2075" s="7" t="s">
        <v>23</v>
      </c>
    </row>
    <row r="2076" spans="1:6" ht="15.75" customHeight="1">
      <c r="A2076" s="5">
        <v>2075</v>
      </c>
      <c r="B2076" s="6" t="s">
        <v>6080</v>
      </c>
      <c r="C2076" s="7" t="s">
        <v>6081</v>
      </c>
      <c r="D2076" s="4" t="s">
        <v>6082</v>
      </c>
      <c r="E2076" s="7" t="s">
        <v>120</v>
      </c>
      <c r="F2076" s="7" t="s">
        <v>23</v>
      </c>
    </row>
    <row r="2077" spans="1:6" ht="15.75" customHeight="1">
      <c r="A2077" s="5">
        <v>2076</v>
      </c>
      <c r="B2077" s="6" t="s">
        <v>6083</v>
      </c>
      <c r="C2077" s="7" t="s">
        <v>6084</v>
      </c>
      <c r="D2077" s="4" t="s">
        <v>6085</v>
      </c>
      <c r="E2077" s="7" t="s">
        <v>40</v>
      </c>
      <c r="F2077" s="7" t="s">
        <v>23</v>
      </c>
    </row>
    <row r="2078" spans="1:6" ht="15.75" customHeight="1">
      <c r="A2078" s="5">
        <v>2077</v>
      </c>
      <c r="B2078" s="6" t="s">
        <v>6086</v>
      </c>
      <c r="C2078" s="7" t="s">
        <v>6087</v>
      </c>
      <c r="D2078" s="4" t="s">
        <v>6088</v>
      </c>
      <c r="E2078" s="7" t="s">
        <v>384</v>
      </c>
      <c r="F2078" s="7" t="s">
        <v>23</v>
      </c>
    </row>
    <row r="2079" spans="1:6" ht="15.75" customHeight="1">
      <c r="A2079" s="5">
        <v>2078</v>
      </c>
      <c r="B2079" s="6" t="s">
        <v>5291</v>
      </c>
      <c r="C2079" s="7" t="s">
        <v>6089</v>
      </c>
      <c r="D2079" s="4" t="s">
        <v>5293</v>
      </c>
      <c r="E2079" s="7" t="s">
        <v>388</v>
      </c>
      <c r="F2079" s="7" t="s">
        <v>23</v>
      </c>
    </row>
    <row r="2080" spans="1:6" ht="15.75" customHeight="1">
      <c r="A2080" s="5">
        <v>2079</v>
      </c>
      <c r="B2080" s="6" t="s">
        <v>6090</v>
      </c>
      <c r="C2080" s="7" t="s">
        <v>6091</v>
      </c>
      <c r="D2080" s="4" t="s">
        <v>6092</v>
      </c>
      <c r="E2080" s="7" t="s">
        <v>569</v>
      </c>
      <c r="F2080" s="7" t="s">
        <v>23</v>
      </c>
    </row>
    <row r="2081" spans="1:6" ht="15.75" customHeight="1">
      <c r="A2081" s="5">
        <v>2080</v>
      </c>
      <c r="B2081" s="6" t="s">
        <v>6093</v>
      </c>
      <c r="C2081" s="7" t="s">
        <v>6094</v>
      </c>
      <c r="D2081" s="4" t="s">
        <v>6095</v>
      </c>
      <c r="E2081" s="7" t="s">
        <v>40</v>
      </c>
      <c r="F2081" s="7" t="s">
        <v>23</v>
      </c>
    </row>
    <row r="2082" spans="1:6" ht="15.75" customHeight="1">
      <c r="A2082" s="5">
        <v>2081</v>
      </c>
      <c r="B2082" s="6" t="s">
        <v>6096</v>
      </c>
      <c r="C2082" s="7" t="s">
        <v>6097</v>
      </c>
      <c r="D2082" s="4" t="s">
        <v>6098</v>
      </c>
      <c r="E2082" s="7" t="s">
        <v>36</v>
      </c>
      <c r="F2082" s="7" t="s">
        <v>23</v>
      </c>
    </row>
    <row r="2083" spans="1:6" ht="15.75" customHeight="1">
      <c r="A2083" s="5">
        <v>2082</v>
      </c>
      <c r="B2083" s="6" t="s">
        <v>6099</v>
      </c>
      <c r="C2083" s="7" t="s">
        <v>6100</v>
      </c>
      <c r="D2083" s="4" t="s">
        <v>6101</v>
      </c>
      <c r="E2083" s="7" t="s">
        <v>36</v>
      </c>
      <c r="F2083" s="7" t="s">
        <v>23</v>
      </c>
    </row>
    <row r="2084" spans="1:6" ht="15.75" customHeight="1">
      <c r="A2084" s="5">
        <v>2083</v>
      </c>
      <c r="B2084" s="6" t="s">
        <v>6102</v>
      </c>
      <c r="C2084" s="7" t="s">
        <v>6103</v>
      </c>
      <c r="D2084" s="4" t="s">
        <v>6104</v>
      </c>
      <c r="E2084" s="7" t="s">
        <v>384</v>
      </c>
      <c r="F2084" s="7" t="s">
        <v>23</v>
      </c>
    </row>
    <row r="2085" spans="1:6" ht="15.75" customHeight="1">
      <c r="A2085" s="5">
        <v>2084</v>
      </c>
      <c r="B2085" s="6" t="s">
        <v>6105</v>
      </c>
      <c r="C2085" s="7" t="s">
        <v>6106</v>
      </c>
      <c r="D2085" s="4" t="s">
        <v>6107</v>
      </c>
      <c r="E2085" s="7" t="s">
        <v>120</v>
      </c>
      <c r="F2085" s="7" t="s">
        <v>23</v>
      </c>
    </row>
    <row r="2086" spans="1:6" ht="15.75" customHeight="1">
      <c r="A2086" s="5">
        <v>2085</v>
      </c>
      <c r="B2086" s="6" t="s">
        <v>6108</v>
      </c>
      <c r="C2086" s="7" t="s">
        <v>6109</v>
      </c>
      <c r="D2086" s="4" t="s">
        <v>6110</v>
      </c>
      <c r="E2086" s="7" t="s">
        <v>120</v>
      </c>
      <c r="F2086" s="7" t="s">
        <v>23</v>
      </c>
    </row>
    <row r="2087" spans="1:6" ht="15.75" customHeight="1">
      <c r="A2087" s="5">
        <v>2086</v>
      </c>
      <c r="B2087" s="6" t="s">
        <v>6111</v>
      </c>
      <c r="C2087" s="7" t="s">
        <v>6112</v>
      </c>
      <c r="D2087" s="4" t="s">
        <v>6113</v>
      </c>
      <c r="E2087" s="7" t="s">
        <v>36</v>
      </c>
      <c r="F2087" s="7" t="s">
        <v>23</v>
      </c>
    </row>
    <row r="2088" spans="1:6" ht="15.75" customHeight="1">
      <c r="A2088" s="5">
        <v>2087</v>
      </c>
      <c r="B2088" s="6" t="s">
        <v>6114</v>
      </c>
      <c r="C2088" s="7" t="s">
        <v>6115</v>
      </c>
      <c r="D2088" s="4" t="s">
        <v>6116</v>
      </c>
      <c r="E2088" s="7" t="s">
        <v>569</v>
      </c>
      <c r="F2088" s="7" t="s">
        <v>23</v>
      </c>
    </row>
    <row r="2089" spans="1:6" ht="15.75" customHeight="1">
      <c r="A2089" s="5">
        <v>2088</v>
      </c>
      <c r="B2089" s="6" t="s">
        <v>6117</v>
      </c>
      <c r="C2089" s="7" t="s">
        <v>6118</v>
      </c>
      <c r="D2089" s="4" t="s">
        <v>6119</v>
      </c>
      <c r="E2089" s="7" t="s">
        <v>535</v>
      </c>
      <c r="F2089" s="7" t="s">
        <v>23</v>
      </c>
    </row>
    <row r="2090" spans="1:6" ht="15.75" customHeight="1">
      <c r="A2090" s="5">
        <v>2089</v>
      </c>
      <c r="B2090" s="6" t="s">
        <v>6120</v>
      </c>
      <c r="C2090" s="7" t="s">
        <v>6121</v>
      </c>
      <c r="D2090" s="4" t="s">
        <v>6122</v>
      </c>
      <c r="E2090" s="7" t="s">
        <v>569</v>
      </c>
      <c r="F2090" s="7" t="s">
        <v>23</v>
      </c>
    </row>
    <row r="2091" spans="1:6" ht="15.75" customHeight="1">
      <c r="A2091" s="5">
        <v>2090</v>
      </c>
      <c r="B2091" s="6" t="s">
        <v>6123</v>
      </c>
      <c r="C2091" s="7" t="s">
        <v>6124</v>
      </c>
      <c r="D2091" s="4" t="s">
        <v>6125</v>
      </c>
      <c r="E2091" s="7" t="s">
        <v>501</v>
      </c>
      <c r="F2091" s="7" t="s">
        <v>23</v>
      </c>
    </row>
    <row r="2092" spans="1:6" ht="15.75" customHeight="1">
      <c r="A2092" s="5">
        <v>2091</v>
      </c>
      <c r="B2092" s="6" t="s">
        <v>6126</v>
      </c>
      <c r="C2092" s="7" t="s">
        <v>6127</v>
      </c>
      <c r="D2092" s="4" t="s">
        <v>6128</v>
      </c>
      <c r="E2092" s="7" t="s">
        <v>50</v>
      </c>
      <c r="F2092" s="7" t="s">
        <v>23</v>
      </c>
    </row>
    <row r="2093" spans="1:6" ht="15.75" customHeight="1">
      <c r="A2093" s="5">
        <v>2092</v>
      </c>
      <c r="B2093" s="6" t="s">
        <v>6129</v>
      </c>
      <c r="C2093" s="7" t="s">
        <v>6130</v>
      </c>
      <c r="D2093" s="4" t="s">
        <v>6131</v>
      </c>
      <c r="E2093" s="7" t="s">
        <v>36</v>
      </c>
      <c r="F2093" s="7" t="s">
        <v>23</v>
      </c>
    </row>
    <row r="2094" spans="1:6" ht="15.75" customHeight="1">
      <c r="A2094" s="5">
        <v>2093</v>
      </c>
      <c r="B2094" s="6" t="s">
        <v>6132</v>
      </c>
      <c r="C2094" s="7" t="s">
        <v>6133</v>
      </c>
      <c r="D2094" s="4" t="s">
        <v>6134</v>
      </c>
      <c r="E2094" s="7" t="s">
        <v>501</v>
      </c>
      <c r="F2094" s="7" t="s">
        <v>23</v>
      </c>
    </row>
    <row r="2095" spans="1:6" ht="15.75" customHeight="1">
      <c r="A2095" s="5">
        <v>2094</v>
      </c>
      <c r="B2095" s="6" t="s">
        <v>6135</v>
      </c>
      <c r="C2095" s="7" t="s">
        <v>6136</v>
      </c>
      <c r="D2095" s="4" t="s">
        <v>6137</v>
      </c>
      <c r="E2095" s="7" t="s">
        <v>501</v>
      </c>
      <c r="F2095" s="7" t="s">
        <v>23</v>
      </c>
    </row>
    <row r="2096" spans="1:6" ht="15.75" customHeight="1">
      <c r="A2096" s="5">
        <v>2095</v>
      </c>
      <c r="B2096" s="6" t="s">
        <v>6138</v>
      </c>
      <c r="C2096" s="7" t="s">
        <v>6139</v>
      </c>
      <c r="D2096" s="4" t="s">
        <v>6140</v>
      </c>
      <c r="E2096" s="7" t="s">
        <v>501</v>
      </c>
      <c r="F2096" s="7" t="s">
        <v>23</v>
      </c>
    </row>
    <row r="2097" spans="1:6" ht="15.75" customHeight="1">
      <c r="A2097" s="5">
        <v>2096</v>
      </c>
      <c r="B2097" s="6" t="s">
        <v>6141</v>
      </c>
      <c r="C2097" s="7" t="s">
        <v>6142</v>
      </c>
      <c r="D2097" s="4" t="s">
        <v>6143</v>
      </c>
      <c r="E2097" s="7" t="s">
        <v>501</v>
      </c>
      <c r="F2097" s="7" t="s">
        <v>23</v>
      </c>
    </row>
    <row r="2098" spans="1:6" ht="15.75" customHeight="1">
      <c r="A2098" s="5">
        <v>2097</v>
      </c>
      <c r="B2098" s="6" t="s">
        <v>6144</v>
      </c>
      <c r="C2098" s="7" t="s">
        <v>6145</v>
      </c>
      <c r="D2098" s="4" t="s">
        <v>6146</v>
      </c>
      <c r="E2098" s="7" t="s">
        <v>180</v>
      </c>
      <c r="F2098" s="7" t="s">
        <v>23</v>
      </c>
    </row>
    <row r="2099" spans="1:6" ht="15.75" customHeight="1">
      <c r="A2099" s="5">
        <v>2098</v>
      </c>
      <c r="B2099" s="6" t="s">
        <v>6147</v>
      </c>
      <c r="C2099" s="7" t="s">
        <v>6148</v>
      </c>
      <c r="D2099" s="4" t="s">
        <v>1330</v>
      </c>
      <c r="E2099" s="7" t="s">
        <v>22</v>
      </c>
      <c r="F2099" s="7" t="s">
        <v>23</v>
      </c>
    </row>
    <row r="2100" spans="1:6" ht="15.75" customHeight="1">
      <c r="A2100" s="5">
        <v>2099</v>
      </c>
      <c r="B2100" s="6" t="s">
        <v>6149</v>
      </c>
      <c r="C2100" s="7" t="s">
        <v>6150</v>
      </c>
      <c r="D2100" s="4" t="s">
        <v>6151</v>
      </c>
      <c r="E2100" s="7" t="s">
        <v>180</v>
      </c>
      <c r="F2100" s="7" t="s">
        <v>23</v>
      </c>
    </row>
    <row r="2101" spans="1:6" ht="15.75" customHeight="1">
      <c r="A2101" s="5">
        <v>2100</v>
      </c>
      <c r="B2101" s="6" t="s">
        <v>6152</v>
      </c>
      <c r="C2101" s="7" t="s">
        <v>6153</v>
      </c>
      <c r="D2101" s="4" t="s">
        <v>6154</v>
      </c>
      <c r="E2101" s="7" t="s">
        <v>501</v>
      </c>
      <c r="F2101" s="7" t="s">
        <v>23</v>
      </c>
    </row>
    <row r="2102" spans="1:6" ht="15.75" customHeight="1">
      <c r="A2102" s="5">
        <v>2101</v>
      </c>
      <c r="B2102" s="6" t="s">
        <v>6155</v>
      </c>
      <c r="C2102" s="7" t="s">
        <v>6156</v>
      </c>
      <c r="D2102" s="4" t="s">
        <v>6157</v>
      </c>
      <c r="E2102" s="7" t="s">
        <v>120</v>
      </c>
      <c r="F2102" s="7" t="s">
        <v>23</v>
      </c>
    </row>
    <row r="2103" spans="1:6" ht="15.75" customHeight="1">
      <c r="A2103" s="5">
        <v>2102</v>
      </c>
      <c r="B2103" s="6" t="s">
        <v>6158</v>
      </c>
      <c r="C2103" s="7" t="s">
        <v>6159</v>
      </c>
      <c r="D2103" s="4" t="s">
        <v>6160</v>
      </c>
      <c r="E2103" s="7" t="s">
        <v>40</v>
      </c>
      <c r="F2103" s="7" t="s">
        <v>23</v>
      </c>
    </row>
    <row r="2104" spans="1:6" ht="15.75" customHeight="1">
      <c r="A2104" s="5">
        <v>2103</v>
      </c>
      <c r="B2104" s="6" t="s">
        <v>6161</v>
      </c>
      <c r="C2104" s="7" t="s">
        <v>6162</v>
      </c>
      <c r="D2104" s="4" t="s">
        <v>6163</v>
      </c>
      <c r="E2104" s="7" t="s">
        <v>36</v>
      </c>
      <c r="F2104" s="7" t="s">
        <v>23</v>
      </c>
    </row>
    <row r="2105" spans="1:6" ht="15.75" customHeight="1">
      <c r="A2105" s="5">
        <v>2104</v>
      </c>
      <c r="B2105" s="6" t="s">
        <v>6164</v>
      </c>
      <c r="C2105" s="7" t="s">
        <v>6165</v>
      </c>
      <c r="D2105" s="4" t="s">
        <v>6166</v>
      </c>
      <c r="E2105" s="7" t="s">
        <v>120</v>
      </c>
      <c r="F2105" s="7" t="s">
        <v>23</v>
      </c>
    </row>
    <row r="2106" spans="1:6" ht="15.75" customHeight="1">
      <c r="A2106" s="5">
        <v>2105</v>
      </c>
      <c r="B2106" s="6" t="s">
        <v>6167</v>
      </c>
      <c r="C2106" s="7" t="s">
        <v>6168</v>
      </c>
      <c r="D2106" s="4" t="s">
        <v>6169</v>
      </c>
      <c r="E2106" s="7" t="s">
        <v>22</v>
      </c>
      <c r="F2106" s="7" t="s">
        <v>23</v>
      </c>
    </row>
    <row r="2107" spans="1:6" ht="15.75" customHeight="1">
      <c r="A2107" s="5">
        <v>2106</v>
      </c>
      <c r="B2107" s="6" t="s">
        <v>6170</v>
      </c>
      <c r="C2107" s="7" t="s">
        <v>6171</v>
      </c>
      <c r="D2107" s="4" t="s">
        <v>6172</v>
      </c>
      <c r="E2107" s="7" t="s">
        <v>569</v>
      </c>
      <c r="F2107" s="7" t="s">
        <v>23</v>
      </c>
    </row>
    <row r="2108" spans="1:6" ht="15.75" customHeight="1">
      <c r="A2108" s="5">
        <v>2107</v>
      </c>
      <c r="B2108" s="6" t="s">
        <v>6173</v>
      </c>
      <c r="C2108" s="7" t="s">
        <v>6174</v>
      </c>
      <c r="D2108" s="4" t="s">
        <v>6175</v>
      </c>
      <c r="E2108" s="4" t="s">
        <v>6176</v>
      </c>
      <c r="F2108" s="4" t="s">
        <v>23</v>
      </c>
    </row>
    <row r="2109" spans="1:6" ht="15.75" customHeight="1">
      <c r="A2109" s="5">
        <v>2108</v>
      </c>
      <c r="B2109" s="6" t="s">
        <v>6177</v>
      </c>
      <c r="C2109" s="7" t="s">
        <v>6178</v>
      </c>
      <c r="D2109" s="4" t="s">
        <v>6179</v>
      </c>
      <c r="E2109" s="4" t="s">
        <v>501</v>
      </c>
      <c r="F2109" s="4" t="s">
        <v>23</v>
      </c>
    </row>
    <row r="2110" spans="1:6" ht="15.75" customHeight="1">
      <c r="A2110" s="5">
        <v>2109</v>
      </c>
      <c r="B2110" s="6" t="s">
        <v>6180</v>
      </c>
      <c r="C2110" s="7" t="s">
        <v>6181</v>
      </c>
      <c r="D2110" s="4" t="s">
        <v>6182</v>
      </c>
      <c r="E2110" s="4" t="s">
        <v>501</v>
      </c>
      <c r="F2110" s="4" t="s">
        <v>23</v>
      </c>
    </row>
    <row r="2111" spans="1:6" ht="15.75" customHeight="1">
      <c r="A2111" s="5">
        <v>2110</v>
      </c>
      <c r="B2111" s="6" t="s">
        <v>6183</v>
      </c>
      <c r="C2111" s="7" t="s">
        <v>6184</v>
      </c>
      <c r="D2111" s="4" t="s">
        <v>6185</v>
      </c>
      <c r="E2111" s="4" t="s">
        <v>501</v>
      </c>
      <c r="F2111" s="4" t="s">
        <v>23</v>
      </c>
    </row>
    <row r="2112" spans="1:6" ht="15.75" customHeight="1">
      <c r="A2112" s="5">
        <v>2111</v>
      </c>
      <c r="B2112" s="6" t="s">
        <v>6186</v>
      </c>
      <c r="C2112" s="7" t="s">
        <v>6187</v>
      </c>
      <c r="D2112" s="4" t="s">
        <v>6188</v>
      </c>
      <c r="E2112" s="4" t="s">
        <v>569</v>
      </c>
      <c r="F2112" s="4" t="s">
        <v>23</v>
      </c>
    </row>
    <row r="2113" spans="1:6" ht="15.75" customHeight="1">
      <c r="A2113" s="5">
        <v>2112</v>
      </c>
      <c r="B2113" s="6" t="s">
        <v>6189</v>
      </c>
      <c r="C2113" s="7" t="s">
        <v>6190</v>
      </c>
      <c r="D2113" s="4" t="s">
        <v>6191</v>
      </c>
      <c r="E2113" s="4" t="s">
        <v>40</v>
      </c>
      <c r="F2113" s="4" t="s">
        <v>23</v>
      </c>
    </row>
    <row r="2114" spans="1:6" ht="15.75" customHeight="1">
      <c r="A2114" s="5">
        <v>2113</v>
      </c>
      <c r="B2114" s="6" t="s">
        <v>6192</v>
      </c>
      <c r="C2114" s="7" t="s">
        <v>6193</v>
      </c>
      <c r="D2114" s="4" t="s">
        <v>6194</v>
      </c>
      <c r="E2114" s="4" t="s">
        <v>6195</v>
      </c>
      <c r="F2114" s="4" t="s">
        <v>23</v>
      </c>
    </row>
    <row r="2115" spans="1:6" ht="15.75" customHeight="1">
      <c r="A2115" s="5">
        <v>2114</v>
      </c>
      <c r="B2115" s="6" t="s">
        <v>1815</v>
      </c>
      <c r="C2115" s="7" t="s">
        <v>6196</v>
      </c>
      <c r="D2115" s="4" t="s">
        <v>5038</v>
      </c>
      <c r="E2115" s="4" t="s">
        <v>6195</v>
      </c>
      <c r="F2115" s="4" t="s">
        <v>23</v>
      </c>
    </row>
    <row r="2116" spans="1:6" ht="15.75" customHeight="1">
      <c r="A2116" s="5">
        <v>2115</v>
      </c>
      <c r="B2116" s="6" t="s">
        <v>5036</v>
      </c>
      <c r="C2116" s="7" t="s">
        <v>5037</v>
      </c>
      <c r="D2116" s="4" t="s">
        <v>6197</v>
      </c>
      <c r="E2116" s="4" t="s">
        <v>6176</v>
      </c>
      <c r="F2116" s="4" t="s">
        <v>23</v>
      </c>
    </row>
    <row r="2117" spans="1:6" ht="15.75" customHeight="1">
      <c r="A2117" s="5">
        <v>2116</v>
      </c>
      <c r="B2117" s="6" t="s">
        <v>6198</v>
      </c>
      <c r="C2117" s="7" t="s">
        <v>6199</v>
      </c>
      <c r="D2117" s="4" t="s">
        <v>6200</v>
      </c>
      <c r="E2117" s="4" t="s">
        <v>6195</v>
      </c>
      <c r="F2117" s="4" t="s">
        <v>23</v>
      </c>
    </row>
    <row r="2118" spans="1:6" ht="15.75" customHeight="1">
      <c r="A2118" s="5">
        <v>2117</v>
      </c>
      <c r="B2118" s="6" t="s">
        <v>6201</v>
      </c>
      <c r="C2118" s="7" t="s">
        <v>6202</v>
      </c>
      <c r="D2118" s="4" t="s">
        <v>6203</v>
      </c>
      <c r="E2118" s="4" t="s">
        <v>6204</v>
      </c>
      <c r="F2118" s="4" t="s">
        <v>23</v>
      </c>
    </row>
    <row r="2119" spans="1:6" ht="15.75" customHeight="1">
      <c r="A2119" s="5">
        <v>2118</v>
      </c>
      <c r="B2119" s="6" t="s">
        <v>6205</v>
      </c>
      <c r="C2119" s="7" t="s">
        <v>6206</v>
      </c>
      <c r="D2119" s="4" t="s">
        <v>6207</v>
      </c>
      <c r="E2119" s="4" t="s">
        <v>6176</v>
      </c>
      <c r="F2119" s="4" t="s">
        <v>23</v>
      </c>
    </row>
    <row r="2120" spans="1:6" ht="15.75" customHeight="1">
      <c r="A2120" s="5">
        <v>2119</v>
      </c>
      <c r="B2120" s="6" t="s">
        <v>6208</v>
      </c>
      <c r="C2120" s="7" t="s">
        <v>6209</v>
      </c>
      <c r="D2120" s="4" t="s">
        <v>6210</v>
      </c>
      <c r="E2120" s="4" t="s">
        <v>6176</v>
      </c>
      <c r="F2120" s="4" t="s">
        <v>23</v>
      </c>
    </row>
    <row r="2121" spans="1:6" ht="15.75" customHeight="1">
      <c r="A2121" s="5">
        <v>2120</v>
      </c>
      <c r="B2121" s="6" t="s">
        <v>6211</v>
      </c>
      <c r="C2121" s="7" t="s">
        <v>6212</v>
      </c>
      <c r="D2121" s="4" t="s">
        <v>6213</v>
      </c>
      <c r="E2121" s="4" t="s">
        <v>6195</v>
      </c>
      <c r="F2121" s="4" t="s">
        <v>23</v>
      </c>
    </row>
    <row r="2122" spans="1:6" ht="15.75" customHeight="1">
      <c r="A2122" s="5">
        <v>2121</v>
      </c>
      <c r="B2122" s="6" t="s">
        <v>6214</v>
      </c>
      <c r="C2122" s="7" t="s">
        <v>6215</v>
      </c>
      <c r="D2122" s="4" t="s">
        <v>6216</v>
      </c>
      <c r="E2122" s="4" t="s">
        <v>6217</v>
      </c>
      <c r="F2122" s="4" t="s">
        <v>23</v>
      </c>
    </row>
    <row r="2123" spans="1:6" ht="15.75" customHeight="1">
      <c r="A2123" s="5">
        <v>2122</v>
      </c>
      <c r="B2123" s="6" t="s">
        <v>6218</v>
      </c>
      <c r="C2123" s="7" t="s">
        <v>6219</v>
      </c>
      <c r="D2123" s="4" t="s">
        <v>6220</v>
      </c>
      <c r="E2123" s="4" t="s">
        <v>388</v>
      </c>
      <c r="F2123" s="4" t="s">
        <v>23</v>
      </c>
    </row>
    <row r="2124" spans="1:6" ht="15.75" customHeight="1">
      <c r="A2124" s="5">
        <v>2123</v>
      </c>
      <c r="B2124" s="6" t="s">
        <v>6221</v>
      </c>
      <c r="C2124" s="7" t="s">
        <v>6222</v>
      </c>
      <c r="D2124" s="4" t="s">
        <v>6223</v>
      </c>
      <c r="E2124" s="4" t="s">
        <v>6176</v>
      </c>
      <c r="F2124" s="4" t="s">
        <v>23</v>
      </c>
    </row>
    <row r="2125" spans="1:6" ht="15.75" customHeight="1">
      <c r="A2125" s="5">
        <v>2124</v>
      </c>
      <c r="B2125" s="6" t="s">
        <v>6224</v>
      </c>
      <c r="C2125" s="7" t="s">
        <v>6225</v>
      </c>
      <c r="D2125" s="4" t="s">
        <v>6226</v>
      </c>
      <c r="E2125" s="4" t="s">
        <v>569</v>
      </c>
      <c r="F2125" s="4" t="s">
        <v>23</v>
      </c>
    </row>
    <row r="2126" spans="1:6" ht="15.75" customHeight="1">
      <c r="A2126" s="5">
        <v>2125</v>
      </c>
      <c r="B2126" s="6" t="s">
        <v>6227</v>
      </c>
      <c r="C2126" s="7" t="s">
        <v>6228</v>
      </c>
      <c r="D2126" s="4" t="s">
        <v>6229</v>
      </c>
      <c r="E2126" s="4" t="s">
        <v>569</v>
      </c>
      <c r="F2126" s="4" t="s">
        <v>23</v>
      </c>
    </row>
    <row r="2127" spans="1:6" ht="15.75" customHeight="1">
      <c r="A2127" s="5">
        <v>2126</v>
      </c>
      <c r="B2127" s="6" t="s">
        <v>6230</v>
      </c>
      <c r="C2127" s="7" t="s">
        <v>6231</v>
      </c>
      <c r="D2127" s="4" t="s">
        <v>6232</v>
      </c>
      <c r="E2127" s="4" t="s">
        <v>6176</v>
      </c>
      <c r="F2127" s="4" t="s">
        <v>23</v>
      </c>
    </row>
    <row r="2128" spans="1:6" ht="15.75" customHeight="1">
      <c r="A2128" s="5">
        <v>2127</v>
      </c>
      <c r="B2128" s="6" t="s">
        <v>6233</v>
      </c>
      <c r="C2128" s="7" t="s">
        <v>6234</v>
      </c>
      <c r="D2128" s="4" t="s">
        <v>6235</v>
      </c>
      <c r="E2128" s="4" t="s">
        <v>569</v>
      </c>
      <c r="F2128" s="4" t="s">
        <v>23</v>
      </c>
    </row>
    <row r="2129" spans="1:6" ht="15.75" customHeight="1">
      <c r="A2129" s="5">
        <v>2128</v>
      </c>
      <c r="B2129" s="6" t="s">
        <v>6236</v>
      </c>
      <c r="C2129" s="7" t="s">
        <v>6237</v>
      </c>
      <c r="D2129" s="4" t="s">
        <v>6238</v>
      </c>
      <c r="E2129" s="4" t="s">
        <v>501</v>
      </c>
      <c r="F2129" s="4" t="s">
        <v>23</v>
      </c>
    </row>
    <row r="2130" spans="1:6" ht="15.75" customHeight="1">
      <c r="A2130" s="5">
        <v>2129</v>
      </c>
      <c r="B2130" s="6" t="s">
        <v>6239</v>
      </c>
      <c r="C2130" s="7" t="s">
        <v>6240</v>
      </c>
      <c r="D2130" s="4" t="s">
        <v>6241</v>
      </c>
      <c r="E2130" s="4" t="s">
        <v>501</v>
      </c>
      <c r="F2130" s="4" t="s">
        <v>23</v>
      </c>
    </row>
    <row r="2131" spans="1:6" ht="15.75" customHeight="1">
      <c r="A2131" s="5">
        <v>2130</v>
      </c>
      <c r="B2131" s="6" t="s">
        <v>6242</v>
      </c>
      <c r="C2131" s="7" t="s">
        <v>6243</v>
      </c>
      <c r="D2131" s="4" t="s">
        <v>6244</v>
      </c>
      <c r="E2131" s="4" t="s">
        <v>388</v>
      </c>
      <c r="F2131" s="4" t="s">
        <v>23</v>
      </c>
    </row>
    <row r="2132" spans="1:6" ht="15.75" customHeight="1">
      <c r="A2132" s="5">
        <v>2131</v>
      </c>
      <c r="B2132" s="6" t="s">
        <v>6245</v>
      </c>
      <c r="C2132" s="7" t="s">
        <v>6246</v>
      </c>
      <c r="D2132" s="4" t="s">
        <v>6247</v>
      </c>
      <c r="E2132" s="4" t="s">
        <v>569</v>
      </c>
      <c r="F2132" s="4" t="s">
        <v>23</v>
      </c>
    </row>
    <row r="2133" spans="1:6" ht="15.75" customHeight="1">
      <c r="A2133" s="5">
        <v>2132</v>
      </c>
      <c r="B2133" s="6" t="s">
        <v>6248</v>
      </c>
      <c r="C2133" s="7" t="s">
        <v>6249</v>
      </c>
      <c r="D2133" s="4" t="s">
        <v>6250</v>
      </c>
      <c r="E2133" s="4" t="s">
        <v>6176</v>
      </c>
      <c r="F2133" s="4" t="s">
        <v>23</v>
      </c>
    </row>
    <row r="2134" spans="1:6" ht="15.75" customHeight="1">
      <c r="A2134" s="5">
        <v>2133</v>
      </c>
      <c r="B2134" s="6" t="s">
        <v>6251</v>
      </c>
      <c r="C2134" s="7" t="s">
        <v>6252</v>
      </c>
      <c r="D2134" s="4" t="s">
        <v>6253</v>
      </c>
      <c r="E2134" s="4" t="s">
        <v>6254</v>
      </c>
      <c r="F2134" s="4" t="s">
        <v>23</v>
      </c>
    </row>
    <row r="2135" spans="1:6" ht="15.75" customHeight="1">
      <c r="A2135" s="5">
        <v>2134</v>
      </c>
      <c r="B2135" s="6" t="s">
        <v>6255</v>
      </c>
      <c r="C2135" s="7" t="s">
        <v>6256</v>
      </c>
      <c r="D2135" s="4" t="s">
        <v>6257</v>
      </c>
      <c r="E2135" s="4" t="s">
        <v>501</v>
      </c>
      <c r="F2135" s="4" t="s">
        <v>23</v>
      </c>
    </row>
    <row r="2136" spans="1:6" ht="15.75" customHeight="1">
      <c r="A2136" s="5">
        <v>2135</v>
      </c>
      <c r="B2136" s="6" t="s">
        <v>6258</v>
      </c>
      <c r="C2136" s="7" t="s">
        <v>6259</v>
      </c>
      <c r="D2136" s="4" t="s">
        <v>6260</v>
      </c>
      <c r="E2136" s="4" t="s">
        <v>501</v>
      </c>
      <c r="F2136" s="4" t="s">
        <v>23</v>
      </c>
    </row>
    <row r="2137" spans="1:6" ht="15.75" customHeight="1">
      <c r="A2137" s="5">
        <v>2136</v>
      </c>
      <c r="B2137" s="6" t="s">
        <v>6261</v>
      </c>
      <c r="C2137" s="7" t="s">
        <v>6262</v>
      </c>
      <c r="D2137" s="4" t="s">
        <v>6263</v>
      </c>
      <c r="E2137" s="4" t="s">
        <v>6254</v>
      </c>
      <c r="F2137" s="4" t="s">
        <v>23</v>
      </c>
    </row>
    <row r="2138" spans="1:6" ht="15.75" customHeight="1">
      <c r="A2138" s="5">
        <v>2137</v>
      </c>
      <c r="B2138" s="6" t="s">
        <v>6264</v>
      </c>
      <c r="C2138" s="7" t="s">
        <v>6265</v>
      </c>
      <c r="D2138" s="4" t="s">
        <v>6266</v>
      </c>
      <c r="E2138" s="4" t="s">
        <v>569</v>
      </c>
      <c r="F2138" s="4" t="s">
        <v>23</v>
      </c>
    </row>
    <row r="2139" spans="1:6" ht="15.75" customHeight="1">
      <c r="A2139" s="5">
        <v>2138</v>
      </c>
      <c r="B2139" s="6" t="s">
        <v>6267</v>
      </c>
      <c r="C2139" s="7" t="s">
        <v>6268</v>
      </c>
      <c r="D2139" s="4" t="s">
        <v>6269</v>
      </c>
      <c r="E2139" s="4" t="s">
        <v>6176</v>
      </c>
      <c r="F2139" s="4" t="s">
        <v>23</v>
      </c>
    </row>
    <row r="2140" spans="1:6" ht="15.75" customHeight="1">
      <c r="A2140" s="5">
        <v>2139</v>
      </c>
      <c r="B2140" s="6" t="s">
        <v>6270</v>
      </c>
      <c r="C2140" s="7" t="s">
        <v>6271</v>
      </c>
      <c r="D2140" s="4" t="s">
        <v>6272</v>
      </c>
      <c r="E2140" s="4" t="s">
        <v>6176</v>
      </c>
      <c r="F2140" s="4" t="s">
        <v>23</v>
      </c>
    </row>
    <row r="2141" spans="1:6" ht="15.75" customHeight="1">
      <c r="A2141" s="5">
        <v>2140</v>
      </c>
      <c r="B2141" s="6" t="s">
        <v>6273</v>
      </c>
      <c r="C2141" s="7" t="s">
        <v>6274</v>
      </c>
      <c r="D2141" s="4" t="s">
        <v>6275</v>
      </c>
      <c r="E2141" s="4" t="s">
        <v>6195</v>
      </c>
      <c r="F2141" s="4" t="s">
        <v>23</v>
      </c>
    </row>
    <row r="2142" spans="1:6" ht="15.75" customHeight="1">
      <c r="A2142" s="5">
        <v>2141</v>
      </c>
      <c r="B2142" s="6" t="s">
        <v>6276</v>
      </c>
      <c r="C2142" s="7" t="s">
        <v>6277</v>
      </c>
      <c r="D2142" s="4" t="s">
        <v>6278</v>
      </c>
      <c r="E2142" s="4" t="s">
        <v>6279</v>
      </c>
      <c r="F2142" s="4" t="s">
        <v>23</v>
      </c>
    </row>
    <row r="2143" spans="1:6" ht="15.75" customHeight="1">
      <c r="A2143" s="5">
        <v>2142</v>
      </c>
      <c r="B2143" s="6" t="s">
        <v>6280</v>
      </c>
      <c r="C2143" s="7" t="s">
        <v>6281</v>
      </c>
      <c r="D2143" s="4" t="s">
        <v>6282</v>
      </c>
      <c r="E2143" s="4" t="s">
        <v>6176</v>
      </c>
      <c r="F2143" s="4" t="s">
        <v>23</v>
      </c>
    </row>
    <row r="2144" spans="1:6" ht="15.75" customHeight="1">
      <c r="A2144" s="5">
        <v>2143</v>
      </c>
      <c r="B2144" s="6" t="s">
        <v>6283</v>
      </c>
      <c r="C2144" s="7" t="s">
        <v>6284</v>
      </c>
      <c r="D2144" s="4" t="s">
        <v>6285</v>
      </c>
      <c r="E2144" s="4" t="s">
        <v>388</v>
      </c>
      <c r="F2144" s="4" t="s">
        <v>23</v>
      </c>
    </row>
    <row r="2145" spans="1:6" ht="15.75" customHeight="1">
      <c r="A2145" s="5">
        <v>2144</v>
      </c>
      <c r="B2145" s="6" t="s">
        <v>6286</v>
      </c>
      <c r="C2145" s="7" t="s">
        <v>6287</v>
      </c>
      <c r="D2145" s="4" t="s">
        <v>6288</v>
      </c>
      <c r="E2145" s="4" t="s">
        <v>501</v>
      </c>
      <c r="F2145" s="4" t="s">
        <v>23</v>
      </c>
    </row>
    <row r="2146" spans="1:6" ht="15.75" customHeight="1">
      <c r="A2146" s="5">
        <v>2145</v>
      </c>
      <c r="B2146" s="6" t="s">
        <v>6289</v>
      </c>
      <c r="C2146" s="7" t="s">
        <v>6290</v>
      </c>
      <c r="D2146" s="4" t="s">
        <v>6291</v>
      </c>
      <c r="E2146" s="4" t="s">
        <v>6195</v>
      </c>
      <c r="F2146" s="4" t="s">
        <v>23</v>
      </c>
    </row>
    <row r="2147" spans="1:6" ht="15.75" customHeight="1">
      <c r="A2147" s="5">
        <v>2146</v>
      </c>
      <c r="B2147" s="6" t="s">
        <v>6292</v>
      </c>
      <c r="C2147" s="7" t="s">
        <v>6293</v>
      </c>
      <c r="D2147" s="4" t="s">
        <v>6294</v>
      </c>
      <c r="E2147" s="4" t="s">
        <v>40</v>
      </c>
      <c r="F2147" s="4" t="s">
        <v>23</v>
      </c>
    </row>
    <row r="2148" spans="1:6" ht="15.75" customHeight="1">
      <c r="A2148" s="5">
        <v>2147</v>
      </c>
      <c r="B2148" s="6" t="s">
        <v>6295</v>
      </c>
      <c r="C2148" s="7" t="s">
        <v>6296</v>
      </c>
      <c r="D2148" s="4" t="s">
        <v>6297</v>
      </c>
      <c r="E2148" s="4" t="s">
        <v>40</v>
      </c>
      <c r="F2148" s="4" t="s">
        <v>23</v>
      </c>
    </row>
    <row r="2149" spans="1:6" ht="15.75" customHeight="1">
      <c r="A2149" s="5">
        <v>2148</v>
      </c>
      <c r="B2149" s="6" t="s">
        <v>6298</v>
      </c>
      <c r="C2149" s="7" t="s">
        <v>6299</v>
      </c>
      <c r="D2149" s="4" t="s">
        <v>6300</v>
      </c>
      <c r="E2149" s="4" t="s">
        <v>6195</v>
      </c>
      <c r="F2149" s="4" t="s">
        <v>23</v>
      </c>
    </row>
    <row r="2150" spans="1:6" ht="15.75" customHeight="1">
      <c r="A2150" s="5">
        <v>2149</v>
      </c>
      <c r="B2150" s="6" t="s">
        <v>6301</v>
      </c>
      <c r="C2150" s="7" t="s">
        <v>6302</v>
      </c>
      <c r="D2150" s="4" t="s">
        <v>6303</v>
      </c>
      <c r="E2150" s="4" t="s">
        <v>40</v>
      </c>
      <c r="F2150" s="4" t="s">
        <v>23</v>
      </c>
    </row>
    <row r="2151" spans="1:6" ht="15.75" customHeight="1">
      <c r="A2151" s="5">
        <v>2150</v>
      </c>
      <c r="B2151" s="6" t="s">
        <v>6304</v>
      </c>
      <c r="C2151" s="7" t="s">
        <v>6305</v>
      </c>
      <c r="D2151" s="4" t="s">
        <v>6306</v>
      </c>
      <c r="E2151" s="4" t="s">
        <v>569</v>
      </c>
      <c r="F2151" s="4" t="s">
        <v>23</v>
      </c>
    </row>
    <row r="2152" spans="1:6" ht="15.75" customHeight="1">
      <c r="A2152" s="5">
        <v>2151</v>
      </c>
      <c r="B2152" s="6" t="s">
        <v>6307</v>
      </c>
      <c r="C2152" s="7" t="s">
        <v>6308</v>
      </c>
      <c r="D2152" s="4" t="s">
        <v>6309</v>
      </c>
      <c r="E2152" s="4" t="s">
        <v>6195</v>
      </c>
      <c r="F2152" s="4" t="s">
        <v>23</v>
      </c>
    </row>
    <row r="2153" spans="1:6" ht="15.75" customHeight="1">
      <c r="A2153" s="5">
        <v>2152</v>
      </c>
      <c r="B2153" s="6" t="s">
        <v>6310</v>
      </c>
      <c r="C2153" s="7" t="s">
        <v>6311</v>
      </c>
      <c r="D2153" s="4" t="s">
        <v>6312</v>
      </c>
      <c r="E2153" s="4" t="s">
        <v>6195</v>
      </c>
      <c r="F2153" s="4" t="s">
        <v>23</v>
      </c>
    </row>
    <row r="2154" spans="1:6" ht="15.75" customHeight="1">
      <c r="A2154" s="5">
        <v>2153</v>
      </c>
      <c r="B2154" s="6" t="s">
        <v>6313</v>
      </c>
      <c r="C2154" s="7" t="s">
        <v>6314</v>
      </c>
      <c r="D2154" s="4" t="s">
        <v>6315</v>
      </c>
      <c r="E2154" s="4" t="s">
        <v>6195</v>
      </c>
      <c r="F2154" s="4" t="s">
        <v>23</v>
      </c>
    </row>
    <row r="2155" spans="1:6" ht="15.75" customHeight="1">
      <c r="A2155" s="5">
        <v>2154</v>
      </c>
      <c r="B2155" s="6" t="s">
        <v>6316</v>
      </c>
      <c r="C2155" s="7" t="s">
        <v>6317</v>
      </c>
      <c r="D2155" s="4" t="s">
        <v>6318</v>
      </c>
      <c r="E2155" s="4" t="s">
        <v>6204</v>
      </c>
      <c r="F2155" s="4" t="s">
        <v>23</v>
      </c>
    </row>
    <row r="2156" spans="1:6" ht="15.75" customHeight="1">
      <c r="A2156" s="5">
        <v>2155</v>
      </c>
      <c r="B2156" s="6" t="s">
        <v>6319</v>
      </c>
      <c r="C2156" s="7" t="s">
        <v>6320</v>
      </c>
      <c r="D2156" s="4" t="s">
        <v>6321</v>
      </c>
      <c r="E2156" s="4" t="s">
        <v>569</v>
      </c>
      <c r="F2156" s="4" t="s">
        <v>23</v>
      </c>
    </row>
    <row r="2157" spans="1:6" ht="15.75" customHeight="1">
      <c r="A2157" s="5">
        <v>2156</v>
      </c>
      <c r="B2157" s="6" t="s">
        <v>6322</v>
      </c>
      <c r="C2157" s="7" t="s">
        <v>6323</v>
      </c>
      <c r="D2157" s="4" t="s">
        <v>6324</v>
      </c>
      <c r="E2157" s="4" t="s">
        <v>501</v>
      </c>
      <c r="F2157" s="4" t="s">
        <v>23</v>
      </c>
    </row>
    <row r="2158" spans="1:6" ht="15.75" customHeight="1">
      <c r="A2158" s="5">
        <v>2157</v>
      </c>
      <c r="B2158" s="6" t="s">
        <v>6325</v>
      </c>
      <c r="C2158" s="7" t="s">
        <v>6326</v>
      </c>
      <c r="D2158" s="4" t="s">
        <v>6327</v>
      </c>
      <c r="E2158" s="4" t="s">
        <v>6176</v>
      </c>
      <c r="F2158" s="4" t="s">
        <v>23</v>
      </c>
    </row>
    <row r="2159" spans="1:6" ht="15.75" customHeight="1">
      <c r="A2159" s="5">
        <v>2158</v>
      </c>
      <c r="B2159" s="6" t="s">
        <v>6328</v>
      </c>
      <c r="C2159" s="7" t="s">
        <v>6329</v>
      </c>
      <c r="D2159" s="4" t="s">
        <v>6330</v>
      </c>
      <c r="E2159" s="4" t="s">
        <v>6176</v>
      </c>
      <c r="F2159" s="4" t="s">
        <v>23</v>
      </c>
    </row>
    <row r="2160" spans="1:6" ht="15.75" customHeight="1">
      <c r="A2160" s="5">
        <v>2159</v>
      </c>
      <c r="B2160" s="6" t="s">
        <v>6331</v>
      </c>
      <c r="C2160" s="7" t="s">
        <v>6332</v>
      </c>
      <c r="D2160" s="4" t="s">
        <v>6333</v>
      </c>
      <c r="E2160" s="4" t="s">
        <v>6195</v>
      </c>
      <c r="F2160" s="4" t="s">
        <v>23</v>
      </c>
    </row>
    <row r="2161" spans="1:6" ht="15.75" customHeight="1">
      <c r="A2161" s="5">
        <v>2160</v>
      </c>
      <c r="B2161" s="6" t="s">
        <v>6334</v>
      </c>
      <c r="C2161" s="7" t="s">
        <v>6335</v>
      </c>
      <c r="D2161" s="4" t="s">
        <v>6336</v>
      </c>
      <c r="E2161" s="4" t="s">
        <v>6195</v>
      </c>
      <c r="F2161" s="4" t="s">
        <v>23</v>
      </c>
    </row>
    <row r="2162" spans="1:6" ht="15.75" customHeight="1">
      <c r="A2162" s="5">
        <v>2161</v>
      </c>
      <c r="B2162" s="6" t="s">
        <v>6337</v>
      </c>
      <c r="C2162" s="7" t="s">
        <v>6338</v>
      </c>
      <c r="D2162" s="4" t="s">
        <v>6339</v>
      </c>
      <c r="E2162" s="4" t="s">
        <v>384</v>
      </c>
      <c r="F2162" s="4" t="s">
        <v>23</v>
      </c>
    </row>
    <row r="2163" spans="1:6" ht="15.75" customHeight="1">
      <c r="A2163" s="5">
        <v>2162</v>
      </c>
      <c r="B2163" s="6" t="s">
        <v>6340</v>
      </c>
      <c r="C2163" s="7" t="s">
        <v>6341</v>
      </c>
      <c r="D2163" s="4" t="s">
        <v>6342</v>
      </c>
      <c r="E2163" s="4" t="s">
        <v>40</v>
      </c>
      <c r="F2163" s="4" t="s">
        <v>23</v>
      </c>
    </row>
    <row r="2164" spans="1:6" ht="15.75" customHeight="1">
      <c r="A2164" s="5">
        <v>2163</v>
      </c>
      <c r="B2164" s="6" t="s">
        <v>6343</v>
      </c>
      <c r="C2164" s="7" t="s">
        <v>6344</v>
      </c>
      <c r="D2164" s="4" t="s">
        <v>6345</v>
      </c>
      <c r="E2164" s="4" t="s">
        <v>6195</v>
      </c>
      <c r="F2164" s="4" t="s">
        <v>23</v>
      </c>
    </row>
    <row r="2165" spans="1:6" ht="15.75" customHeight="1">
      <c r="A2165" s="5">
        <v>2164</v>
      </c>
      <c r="B2165" s="6" t="s">
        <v>6346</v>
      </c>
      <c r="C2165" s="7" t="s">
        <v>6347</v>
      </c>
      <c r="D2165" s="4" t="s">
        <v>6348</v>
      </c>
      <c r="E2165" s="4" t="s">
        <v>6195</v>
      </c>
      <c r="F2165" s="4" t="s">
        <v>23</v>
      </c>
    </row>
    <row r="2166" spans="1:6" ht="15.75" customHeight="1">
      <c r="A2166" s="5">
        <v>2165</v>
      </c>
      <c r="B2166" s="6" t="s">
        <v>6349</v>
      </c>
      <c r="C2166" s="7" t="s">
        <v>6350</v>
      </c>
      <c r="D2166" s="4" t="s">
        <v>6351</v>
      </c>
      <c r="E2166" s="4" t="s">
        <v>501</v>
      </c>
      <c r="F2166" s="4" t="s">
        <v>23</v>
      </c>
    </row>
    <row r="2167" spans="1:6" ht="15.75" customHeight="1">
      <c r="A2167" s="5">
        <v>2166</v>
      </c>
      <c r="B2167" s="6" t="s">
        <v>6352</v>
      </c>
      <c r="C2167" s="7" t="s">
        <v>6353</v>
      </c>
      <c r="D2167" s="4" t="s">
        <v>6354</v>
      </c>
      <c r="E2167" s="4" t="s">
        <v>501</v>
      </c>
      <c r="F2167" s="4" t="s">
        <v>23</v>
      </c>
    </row>
    <row r="2168" spans="1:6" ht="15.75" customHeight="1">
      <c r="A2168" s="5">
        <v>2167</v>
      </c>
      <c r="B2168" s="6" t="s">
        <v>6355</v>
      </c>
      <c r="C2168" s="7" t="s">
        <v>6356</v>
      </c>
      <c r="D2168" s="4" t="s">
        <v>6357</v>
      </c>
      <c r="E2168" s="4" t="s">
        <v>6176</v>
      </c>
      <c r="F2168" s="4" t="s">
        <v>23</v>
      </c>
    </row>
    <row r="2169" spans="1:6" ht="15.75" customHeight="1">
      <c r="A2169" s="5">
        <v>2168</v>
      </c>
      <c r="B2169" s="6" t="s">
        <v>6358</v>
      </c>
      <c r="C2169" s="7" t="s">
        <v>6359</v>
      </c>
      <c r="D2169" s="4" t="s">
        <v>6360</v>
      </c>
      <c r="E2169" s="4" t="s">
        <v>501</v>
      </c>
      <c r="F2169" s="4" t="s">
        <v>23</v>
      </c>
    </row>
    <row r="2170" spans="1:6" ht="15.75" customHeight="1">
      <c r="A2170" s="5">
        <v>2169</v>
      </c>
      <c r="B2170" s="6" t="s">
        <v>6361</v>
      </c>
      <c r="C2170" s="7" t="s">
        <v>6362</v>
      </c>
      <c r="D2170" s="4" t="s">
        <v>6363</v>
      </c>
      <c r="E2170" s="4" t="s">
        <v>6254</v>
      </c>
      <c r="F2170" s="4" t="s">
        <v>23</v>
      </c>
    </row>
    <row r="2171" spans="1:6" ht="15.75" customHeight="1">
      <c r="A2171" s="5">
        <v>2170</v>
      </c>
      <c r="B2171" s="6" t="s">
        <v>6364</v>
      </c>
      <c r="C2171" s="7" t="s">
        <v>6365</v>
      </c>
      <c r="D2171" s="4" t="s">
        <v>6366</v>
      </c>
      <c r="E2171" s="4" t="s">
        <v>6195</v>
      </c>
      <c r="F2171" s="4" t="s">
        <v>23</v>
      </c>
    </row>
    <row r="2172" spans="1:6" ht="15.75" customHeight="1">
      <c r="A2172" s="5">
        <v>2171</v>
      </c>
      <c r="B2172" s="6" t="s">
        <v>6367</v>
      </c>
      <c r="C2172" s="7" t="s">
        <v>6368</v>
      </c>
      <c r="D2172" s="4" t="s">
        <v>6369</v>
      </c>
      <c r="E2172" s="4" t="s">
        <v>501</v>
      </c>
      <c r="F2172" s="4" t="s">
        <v>23</v>
      </c>
    </row>
    <row r="2173" spans="1:6" ht="15.75" customHeight="1">
      <c r="A2173" s="5">
        <v>2172</v>
      </c>
      <c r="B2173" s="6" t="s">
        <v>6370</v>
      </c>
      <c r="C2173" s="7" t="s">
        <v>6371</v>
      </c>
      <c r="D2173" s="4" t="s">
        <v>6372</v>
      </c>
      <c r="E2173" s="4" t="s">
        <v>6195</v>
      </c>
      <c r="F2173" s="4" t="s">
        <v>23</v>
      </c>
    </row>
    <row r="2174" spans="1:6" ht="15.75" customHeight="1">
      <c r="A2174" s="5">
        <v>2173</v>
      </c>
      <c r="B2174" s="6" t="s">
        <v>6373</v>
      </c>
      <c r="C2174" s="7" t="s">
        <v>6374</v>
      </c>
      <c r="D2174" s="4" t="s">
        <v>6375</v>
      </c>
      <c r="E2174" s="4" t="s">
        <v>569</v>
      </c>
      <c r="F2174" s="4" t="s">
        <v>23</v>
      </c>
    </row>
    <row r="2175" spans="1:6" ht="15.75" customHeight="1">
      <c r="A2175" s="5">
        <v>2174</v>
      </c>
      <c r="B2175" s="6" t="s">
        <v>6376</v>
      </c>
      <c r="C2175" s="7" t="s">
        <v>6377</v>
      </c>
      <c r="D2175" s="4" t="s">
        <v>6378</v>
      </c>
      <c r="E2175" s="4" t="s">
        <v>40</v>
      </c>
      <c r="F2175" s="4" t="s">
        <v>23</v>
      </c>
    </row>
    <row r="2176" spans="1:6" ht="15.75" customHeight="1">
      <c r="A2176" s="5">
        <v>2175</v>
      </c>
      <c r="B2176" s="6" t="s">
        <v>6379</v>
      </c>
      <c r="C2176" s="7" t="s">
        <v>6380</v>
      </c>
      <c r="D2176" s="4" t="s">
        <v>6381</v>
      </c>
      <c r="E2176" s="4" t="s">
        <v>384</v>
      </c>
      <c r="F2176" s="4" t="s">
        <v>23</v>
      </c>
    </row>
    <row r="2177" spans="1:6" ht="15.75" customHeight="1">
      <c r="A2177" s="5">
        <v>2176</v>
      </c>
      <c r="B2177" s="6" t="s">
        <v>6382</v>
      </c>
      <c r="C2177" s="7" t="s">
        <v>6383</v>
      </c>
      <c r="D2177" s="4" t="s">
        <v>6384</v>
      </c>
      <c r="E2177" s="4" t="s">
        <v>569</v>
      </c>
      <c r="F2177" s="4" t="s">
        <v>23</v>
      </c>
    </row>
    <row r="2178" spans="1:6" ht="15.75" customHeight="1">
      <c r="A2178" s="5">
        <v>2177</v>
      </c>
      <c r="B2178" s="6" t="s">
        <v>6385</v>
      </c>
      <c r="C2178" s="7" t="s">
        <v>6386</v>
      </c>
      <c r="D2178" s="4" t="s">
        <v>6387</v>
      </c>
      <c r="E2178" s="4" t="s">
        <v>501</v>
      </c>
      <c r="F2178" s="4" t="s">
        <v>23</v>
      </c>
    </row>
    <row r="2179" spans="1:6" ht="15.75" customHeight="1">
      <c r="A2179" s="5">
        <v>2178</v>
      </c>
      <c r="B2179" s="6" t="s">
        <v>6388</v>
      </c>
      <c r="C2179" s="7" t="s">
        <v>6389</v>
      </c>
      <c r="D2179" s="4" t="s">
        <v>6390</v>
      </c>
      <c r="E2179" s="4" t="s">
        <v>6391</v>
      </c>
      <c r="F2179" s="4" t="s">
        <v>23</v>
      </c>
    </row>
    <row r="2180" spans="1:6" ht="15.75" customHeight="1">
      <c r="A2180" s="5">
        <v>2179</v>
      </c>
      <c r="B2180" s="6" t="s">
        <v>6392</v>
      </c>
      <c r="C2180" s="7" t="s">
        <v>6393</v>
      </c>
      <c r="D2180" s="4" t="s">
        <v>6394</v>
      </c>
      <c r="E2180" s="4" t="s">
        <v>569</v>
      </c>
      <c r="F2180" s="4" t="s">
        <v>23</v>
      </c>
    </row>
    <row r="2181" spans="1:6" ht="15.75" customHeight="1">
      <c r="A2181" s="5">
        <v>2180</v>
      </c>
      <c r="B2181" s="6" t="s">
        <v>6395</v>
      </c>
      <c r="C2181" s="7" t="s">
        <v>6396</v>
      </c>
      <c r="D2181" s="4" t="s">
        <v>6397</v>
      </c>
      <c r="E2181" s="4" t="s">
        <v>6279</v>
      </c>
      <c r="F2181" s="4" t="s">
        <v>23</v>
      </c>
    </row>
    <row r="2182" spans="1:6" ht="15.75" customHeight="1">
      <c r="A2182" s="5">
        <v>2181</v>
      </c>
      <c r="B2182" s="6" t="s">
        <v>6398</v>
      </c>
      <c r="C2182" s="7" t="s">
        <v>6399</v>
      </c>
      <c r="D2182" s="4" t="s">
        <v>6400</v>
      </c>
      <c r="E2182" s="4" t="s">
        <v>40</v>
      </c>
      <c r="F2182" s="4" t="s">
        <v>23</v>
      </c>
    </row>
    <row r="2183" spans="1:6" ht="15.75" customHeight="1">
      <c r="A2183" s="5">
        <v>2182</v>
      </c>
      <c r="B2183" s="6" t="s">
        <v>6401</v>
      </c>
      <c r="C2183" s="7" t="s">
        <v>6402</v>
      </c>
      <c r="D2183" s="4" t="s">
        <v>6403</v>
      </c>
      <c r="E2183" s="4" t="s">
        <v>569</v>
      </c>
      <c r="F2183" s="4" t="s">
        <v>23</v>
      </c>
    </row>
    <row r="2184" spans="1:6" ht="15.75" customHeight="1">
      <c r="A2184" s="5">
        <v>2183</v>
      </c>
      <c r="B2184" s="6" t="s">
        <v>6404</v>
      </c>
      <c r="C2184" s="7" t="s">
        <v>6405</v>
      </c>
      <c r="D2184" s="4" t="s">
        <v>6406</v>
      </c>
      <c r="E2184" s="4" t="s">
        <v>6195</v>
      </c>
      <c r="F2184" s="4" t="s">
        <v>23</v>
      </c>
    </row>
    <row r="2185" spans="1:6" ht="15.75" customHeight="1">
      <c r="A2185" s="5">
        <v>2184</v>
      </c>
      <c r="B2185" s="6" t="s">
        <v>6407</v>
      </c>
      <c r="C2185" s="7" t="s">
        <v>6408</v>
      </c>
      <c r="D2185" s="4" t="s">
        <v>6409</v>
      </c>
      <c r="E2185" s="4" t="s">
        <v>6410</v>
      </c>
      <c r="F2185" s="4" t="s">
        <v>23</v>
      </c>
    </row>
    <row r="2186" spans="1:6" ht="15.75" customHeight="1">
      <c r="A2186" s="5">
        <v>2185</v>
      </c>
      <c r="B2186" s="6" t="s">
        <v>6411</v>
      </c>
      <c r="C2186" s="7" t="s">
        <v>6412</v>
      </c>
      <c r="D2186" s="4" t="s">
        <v>6413</v>
      </c>
      <c r="E2186" s="4" t="s">
        <v>569</v>
      </c>
      <c r="F2186" s="4" t="s">
        <v>23</v>
      </c>
    </row>
    <row r="2187" spans="1:6" ht="15.75" customHeight="1">
      <c r="A2187" s="5">
        <v>2186</v>
      </c>
      <c r="B2187" s="6" t="s">
        <v>6414</v>
      </c>
      <c r="C2187" s="7" t="s">
        <v>6415</v>
      </c>
      <c r="D2187" s="4" t="s">
        <v>6416</v>
      </c>
      <c r="E2187" s="4" t="s">
        <v>569</v>
      </c>
      <c r="F2187" s="4" t="s">
        <v>23</v>
      </c>
    </row>
    <row r="2188" spans="1:6" ht="15.75" customHeight="1">
      <c r="A2188" s="5">
        <v>2187</v>
      </c>
      <c r="B2188" s="6" t="s">
        <v>6417</v>
      </c>
      <c r="C2188" s="7" t="s">
        <v>6418</v>
      </c>
      <c r="D2188" s="4" t="s">
        <v>6419</v>
      </c>
      <c r="E2188" s="4" t="s">
        <v>6195</v>
      </c>
      <c r="F2188" s="4" t="s">
        <v>23</v>
      </c>
    </row>
    <row r="2189" spans="1:6" ht="15.75" customHeight="1">
      <c r="A2189" s="5">
        <v>2188</v>
      </c>
      <c r="B2189" s="6" t="s">
        <v>6420</v>
      </c>
      <c r="C2189" s="7" t="s">
        <v>6421</v>
      </c>
      <c r="D2189" s="4" t="s">
        <v>6422</v>
      </c>
      <c r="E2189" s="4" t="s">
        <v>6254</v>
      </c>
      <c r="F2189" s="4" t="s">
        <v>23</v>
      </c>
    </row>
    <row r="2190" spans="1:6" ht="15.75" customHeight="1">
      <c r="A2190" s="5">
        <v>2189</v>
      </c>
      <c r="B2190" s="6" t="s">
        <v>6423</v>
      </c>
      <c r="C2190" s="7" t="s">
        <v>6424</v>
      </c>
      <c r="D2190" s="4" t="s">
        <v>6425</v>
      </c>
      <c r="E2190" s="4" t="s">
        <v>569</v>
      </c>
      <c r="F2190" s="4" t="s">
        <v>23</v>
      </c>
    </row>
    <row r="2191" spans="1:6" ht="15.75" customHeight="1">
      <c r="A2191" s="5">
        <v>2190</v>
      </c>
      <c r="B2191" s="6" t="s">
        <v>6426</v>
      </c>
      <c r="C2191" s="7" t="s">
        <v>6427</v>
      </c>
      <c r="D2191" s="4" t="s">
        <v>6428</v>
      </c>
      <c r="E2191" s="4" t="s">
        <v>569</v>
      </c>
      <c r="F2191" s="4" t="s">
        <v>23</v>
      </c>
    </row>
    <row r="2192" spans="1:6" ht="15.75" customHeight="1">
      <c r="A2192" s="5">
        <v>2191</v>
      </c>
      <c r="B2192" s="6" t="s">
        <v>6429</v>
      </c>
      <c r="C2192" s="7" t="s">
        <v>6430</v>
      </c>
      <c r="D2192" s="4" t="s">
        <v>6431</v>
      </c>
      <c r="E2192" s="4" t="s">
        <v>6195</v>
      </c>
      <c r="F2192" s="4" t="s">
        <v>23</v>
      </c>
    </row>
    <row r="2193" spans="1:6" ht="15.75" customHeight="1">
      <c r="A2193" s="5">
        <v>2192</v>
      </c>
      <c r="B2193" s="6" t="s">
        <v>6432</v>
      </c>
      <c r="C2193" s="7" t="s">
        <v>6433</v>
      </c>
      <c r="D2193" s="4" t="s">
        <v>6434</v>
      </c>
      <c r="E2193" s="4" t="s">
        <v>6195</v>
      </c>
      <c r="F2193" s="4" t="s">
        <v>23</v>
      </c>
    </row>
    <row r="2194" spans="1:6" ht="15.75" customHeight="1">
      <c r="A2194" s="5">
        <v>2193</v>
      </c>
      <c r="B2194" s="6" t="s">
        <v>6435</v>
      </c>
      <c r="C2194" s="7" t="s">
        <v>6436</v>
      </c>
      <c r="D2194" s="4" t="s">
        <v>6437</v>
      </c>
      <c r="E2194" s="4" t="s">
        <v>6204</v>
      </c>
      <c r="F2194" s="4" t="s">
        <v>23</v>
      </c>
    </row>
    <row r="2195" spans="1:6" ht="15.75" customHeight="1">
      <c r="A2195" s="5">
        <v>2194</v>
      </c>
      <c r="B2195" s="6" t="s">
        <v>6438</v>
      </c>
      <c r="C2195" s="7" t="s">
        <v>6439</v>
      </c>
      <c r="D2195" s="4" t="s">
        <v>6440</v>
      </c>
      <c r="E2195" s="4" t="s">
        <v>569</v>
      </c>
      <c r="F2195" s="4" t="s">
        <v>23</v>
      </c>
    </row>
    <row r="2196" spans="1:6" ht="15.75" customHeight="1">
      <c r="A2196" s="5">
        <v>2195</v>
      </c>
      <c r="B2196" s="6" t="s">
        <v>6441</v>
      </c>
      <c r="C2196" s="7" t="s">
        <v>6442</v>
      </c>
      <c r="D2196" s="4" t="s">
        <v>6443</v>
      </c>
      <c r="E2196" s="4" t="s">
        <v>6204</v>
      </c>
      <c r="F2196" s="4" t="s">
        <v>23</v>
      </c>
    </row>
    <row r="2197" spans="1:6" ht="15.75" customHeight="1">
      <c r="A2197" s="5">
        <v>2196</v>
      </c>
      <c r="B2197" s="6" t="s">
        <v>6444</v>
      </c>
      <c r="C2197" s="7" t="s">
        <v>6445</v>
      </c>
      <c r="D2197" s="4" t="s">
        <v>6446</v>
      </c>
      <c r="E2197" s="4" t="s">
        <v>6195</v>
      </c>
      <c r="F2197" s="4" t="s">
        <v>23</v>
      </c>
    </row>
    <row r="2198" spans="1:6" ht="15.75" customHeight="1">
      <c r="A2198" s="5">
        <v>2197</v>
      </c>
      <c r="B2198" s="6" t="s">
        <v>6447</v>
      </c>
      <c r="C2198" s="7" t="s">
        <v>6448</v>
      </c>
      <c r="D2198" s="4" t="s">
        <v>6449</v>
      </c>
      <c r="E2198" s="4" t="s">
        <v>6217</v>
      </c>
      <c r="F2198" s="4" t="s">
        <v>23</v>
      </c>
    </row>
    <row r="2199" spans="1:6" ht="15.75" customHeight="1">
      <c r="A2199" s="5">
        <v>2198</v>
      </c>
      <c r="B2199" s="6" t="s">
        <v>6450</v>
      </c>
      <c r="C2199" s="7" t="s">
        <v>6451</v>
      </c>
      <c r="D2199" s="4" t="s">
        <v>6452</v>
      </c>
      <c r="E2199" s="4" t="s">
        <v>569</v>
      </c>
      <c r="F2199" s="4" t="s">
        <v>23</v>
      </c>
    </row>
    <row r="2200" spans="1:6" ht="15.75" customHeight="1">
      <c r="A2200" s="5">
        <v>2199</v>
      </c>
      <c r="B2200" s="6" t="s">
        <v>6453</v>
      </c>
      <c r="C2200" s="7" t="s">
        <v>6454</v>
      </c>
      <c r="D2200" s="4" t="s">
        <v>6455</v>
      </c>
      <c r="E2200" s="4" t="s">
        <v>6195</v>
      </c>
      <c r="F2200" s="4" t="s">
        <v>23</v>
      </c>
    </row>
    <row r="2201" spans="1:6" ht="15.75" customHeight="1">
      <c r="A2201" s="5">
        <v>2200</v>
      </c>
      <c r="B2201" s="6" t="s">
        <v>6456</v>
      </c>
      <c r="C2201" s="7" t="s">
        <v>6457</v>
      </c>
      <c r="D2201" s="4" t="s">
        <v>6458</v>
      </c>
      <c r="E2201" s="4" t="s">
        <v>6195</v>
      </c>
      <c r="F2201" s="4" t="s">
        <v>23</v>
      </c>
    </row>
    <row r="2202" spans="1:6" ht="15.75" customHeight="1">
      <c r="A2202" s="5">
        <v>2201</v>
      </c>
      <c r="B2202" s="6" t="s">
        <v>6459</v>
      </c>
      <c r="C2202" s="7" t="s">
        <v>6460</v>
      </c>
      <c r="D2202" s="4" t="s">
        <v>6461</v>
      </c>
      <c r="E2202" s="4" t="s">
        <v>6195</v>
      </c>
      <c r="F2202" s="4" t="s">
        <v>23</v>
      </c>
    </row>
    <row r="2203" spans="1:6" ht="15.75" customHeight="1">
      <c r="A2203" s="5">
        <v>2202</v>
      </c>
      <c r="B2203" s="6" t="s">
        <v>6462</v>
      </c>
      <c r="C2203" s="7" t="s">
        <v>6463</v>
      </c>
      <c r="D2203" s="4" t="s">
        <v>6464</v>
      </c>
      <c r="E2203" s="4" t="s">
        <v>569</v>
      </c>
      <c r="F2203" s="4" t="s">
        <v>23</v>
      </c>
    </row>
    <row r="2204" spans="1:6" ht="15.75" customHeight="1">
      <c r="A2204" s="5">
        <v>2203</v>
      </c>
      <c r="B2204" s="6" t="s">
        <v>6465</v>
      </c>
      <c r="C2204" s="7" t="s">
        <v>6466</v>
      </c>
      <c r="D2204" s="4" t="s">
        <v>6440</v>
      </c>
      <c r="E2204" s="4" t="s">
        <v>569</v>
      </c>
      <c r="F2204" s="4" t="s">
        <v>23</v>
      </c>
    </row>
    <row r="2205" spans="1:6" ht="15.75" customHeight="1">
      <c r="A2205" s="5">
        <v>2204</v>
      </c>
      <c r="B2205" s="6" t="s">
        <v>6441</v>
      </c>
      <c r="C2205" s="7" t="s">
        <v>6467</v>
      </c>
      <c r="D2205" s="4" t="s">
        <v>6468</v>
      </c>
      <c r="E2205" s="4" t="s">
        <v>6204</v>
      </c>
      <c r="F2205" s="4" t="s">
        <v>23</v>
      </c>
    </row>
    <row r="2206" spans="1:6" ht="15.75" customHeight="1">
      <c r="A2206" s="5">
        <v>2205</v>
      </c>
      <c r="B2206" s="6" t="s">
        <v>6469</v>
      </c>
      <c r="C2206" s="7" t="s">
        <v>6470</v>
      </c>
      <c r="D2206" s="4" t="s">
        <v>6471</v>
      </c>
      <c r="E2206" s="4" t="s">
        <v>384</v>
      </c>
      <c r="F2206" s="4" t="s">
        <v>23</v>
      </c>
    </row>
    <row r="2207" spans="1:6" ht="15.75" customHeight="1">
      <c r="A2207" s="5">
        <v>2206</v>
      </c>
      <c r="B2207" s="6" t="s">
        <v>6472</v>
      </c>
      <c r="C2207" s="7" t="s">
        <v>6473</v>
      </c>
      <c r="D2207" s="4" t="s">
        <v>6474</v>
      </c>
      <c r="E2207" s="4" t="s">
        <v>6195</v>
      </c>
      <c r="F2207" s="4" t="s">
        <v>23</v>
      </c>
    </row>
    <row r="2208" spans="1:6" ht="15.75" customHeight="1">
      <c r="A2208" s="5">
        <v>2207</v>
      </c>
      <c r="B2208" s="6" t="s">
        <v>6475</v>
      </c>
      <c r="C2208" s="7" t="s">
        <v>6476</v>
      </c>
      <c r="D2208" s="4" t="s">
        <v>1740</v>
      </c>
      <c r="E2208" s="4" t="s">
        <v>6195</v>
      </c>
      <c r="F2208" s="4" t="s">
        <v>23</v>
      </c>
    </row>
    <row r="2209" spans="1:6" ht="15.75" customHeight="1">
      <c r="A2209" s="5">
        <v>2208</v>
      </c>
      <c r="B2209" s="6" t="s">
        <v>1738</v>
      </c>
      <c r="C2209" s="7" t="s">
        <v>6477</v>
      </c>
      <c r="D2209" s="4" t="s">
        <v>6478</v>
      </c>
      <c r="E2209" s="4" t="s">
        <v>6195</v>
      </c>
      <c r="F2209" s="4" t="s">
        <v>23</v>
      </c>
    </row>
    <row r="2210" spans="1:6" ht="15.75" customHeight="1">
      <c r="A2210" s="5">
        <v>2209</v>
      </c>
      <c r="B2210" s="6" t="s">
        <v>6479</v>
      </c>
      <c r="C2210" s="7" t="s">
        <v>6480</v>
      </c>
      <c r="D2210" s="4" t="s">
        <v>6481</v>
      </c>
      <c r="E2210" s="4" t="s">
        <v>6254</v>
      </c>
      <c r="F2210" s="4" t="s">
        <v>23</v>
      </c>
    </row>
    <row r="2211" spans="1:6" ht="15.75" customHeight="1">
      <c r="A2211" s="5">
        <v>2210</v>
      </c>
      <c r="B2211" s="6" t="s">
        <v>6482</v>
      </c>
      <c r="C2211" s="7" t="s">
        <v>6483</v>
      </c>
      <c r="D2211" s="4" t="s">
        <v>6484</v>
      </c>
      <c r="E2211" s="4" t="s">
        <v>6195</v>
      </c>
      <c r="F2211" s="4" t="s">
        <v>23</v>
      </c>
    </row>
    <row r="2212" spans="1:6" ht="15.75" customHeight="1">
      <c r="A2212" s="5">
        <v>2211</v>
      </c>
      <c r="B2212" s="6" t="s">
        <v>6485</v>
      </c>
      <c r="C2212" s="7" t="s">
        <v>6486</v>
      </c>
      <c r="D2212" s="4" t="s">
        <v>6487</v>
      </c>
      <c r="E2212" s="4" t="s">
        <v>6195</v>
      </c>
      <c r="F2212" s="4" t="s">
        <v>23</v>
      </c>
    </row>
    <row r="2213" spans="1:6" ht="15.75" customHeight="1">
      <c r="A2213" s="5">
        <v>2212</v>
      </c>
      <c r="B2213" s="6" t="s">
        <v>6488</v>
      </c>
      <c r="C2213" s="7" t="s">
        <v>6489</v>
      </c>
      <c r="D2213" s="4" t="s">
        <v>6490</v>
      </c>
      <c r="E2213" s="4" t="s">
        <v>501</v>
      </c>
      <c r="F2213" s="4" t="s">
        <v>23</v>
      </c>
    </row>
    <row r="2214" spans="1:6" ht="15.75" customHeight="1">
      <c r="A2214" s="5">
        <v>2213</v>
      </c>
      <c r="B2214" s="6" t="s">
        <v>6491</v>
      </c>
      <c r="C2214" s="7" t="s">
        <v>6492</v>
      </c>
      <c r="D2214" s="4" t="s">
        <v>6493</v>
      </c>
      <c r="E2214" s="4" t="s">
        <v>569</v>
      </c>
      <c r="F2214" s="4" t="s">
        <v>23</v>
      </c>
    </row>
    <row r="2215" spans="1:6" ht="15.75" customHeight="1">
      <c r="A2215" s="5">
        <v>2214</v>
      </c>
      <c r="B2215" s="6" t="s">
        <v>6494</v>
      </c>
      <c r="C2215" s="7" t="s">
        <v>6495</v>
      </c>
      <c r="D2215" s="4" t="s">
        <v>6452</v>
      </c>
      <c r="E2215" s="4" t="s">
        <v>569</v>
      </c>
      <c r="F2215" s="4" t="s">
        <v>23</v>
      </c>
    </row>
    <row r="2216" spans="1:6" ht="15.75" customHeight="1">
      <c r="A2216" s="5">
        <v>2215</v>
      </c>
      <c r="B2216" s="6" t="s">
        <v>6453</v>
      </c>
      <c r="C2216" s="7" t="s">
        <v>6496</v>
      </c>
      <c r="D2216" s="4" t="s">
        <v>6497</v>
      </c>
      <c r="E2216" s="4" t="s">
        <v>6195</v>
      </c>
      <c r="F2216" s="4" t="s">
        <v>23</v>
      </c>
    </row>
    <row r="2217" spans="1:6" ht="15.75" customHeight="1">
      <c r="A2217" s="5">
        <v>2216</v>
      </c>
      <c r="B2217" s="6" t="s">
        <v>6498</v>
      </c>
      <c r="C2217" s="7" t="s">
        <v>6499</v>
      </c>
      <c r="D2217" s="4" t="s">
        <v>6500</v>
      </c>
      <c r="E2217" s="4" t="s">
        <v>6254</v>
      </c>
      <c r="F2217" s="4" t="s">
        <v>23</v>
      </c>
    </row>
    <row r="2218" spans="1:6" ht="15.75" customHeight="1">
      <c r="A2218" s="5">
        <v>2217</v>
      </c>
      <c r="B2218" s="6" t="s">
        <v>6501</v>
      </c>
      <c r="C2218" s="7" t="s">
        <v>6502</v>
      </c>
      <c r="D2218" s="4" t="s">
        <v>6503</v>
      </c>
      <c r="E2218" s="4" t="s">
        <v>569</v>
      </c>
      <c r="F2218" s="4" t="s">
        <v>23</v>
      </c>
    </row>
    <row r="2219" spans="1:6" ht="15.75" customHeight="1">
      <c r="A2219" s="5">
        <v>2218</v>
      </c>
      <c r="B2219" s="6" t="s">
        <v>6504</v>
      </c>
      <c r="C2219" s="7" t="s">
        <v>6505</v>
      </c>
      <c r="D2219" s="4" t="s">
        <v>6506</v>
      </c>
      <c r="E2219" s="4" t="s">
        <v>6204</v>
      </c>
      <c r="F2219" s="4" t="s">
        <v>23</v>
      </c>
    </row>
    <row r="2220" spans="1:6" ht="15.75" customHeight="1">
      <c r="A2220" s="5">
        <v>2219</v>
      </c>
      <c r="B2220" s="6" t="s">
        <v>6507</v>
      </c>
      <c r="C2220" s="7" t="s">
        <v>6508</v>
      </c>
      <c r="D2220" s="4" t="s">
        <v>6509</v>
      </c>
      <c r="E2220" s="4" t="s">
        <v>569</v>
      </c>
      <c r="F2220" s="4" t="s">
        <v>23</v>
      </c>
    </row>
    <row r="2221" spans="1:6" ht="15.75" customHeight="1">
      <c r="A2221" s="5">
        <v>2220</v>
      </c>
      <c r="B2221" s="6" t="s">
        <v>6510</v>
      </c>
      <c r="C2221" s="7" t="s">
        <v>6511</v>
      </c>
      <c r="D2221" s="4" t="s">
        <v>6512</v>
      </c>
      <c r="E2221" s="4" t="s">
        <v>569</v>
      </c>
      <c r="F2221" s="4" t="s">
        <v>23</v>
      </c>
    </row>
    <row r="2222" spans="1:6" ht="15.75" customHeight="1">
      <c r="A2222" s="5">
        <v>2221</v>
      </c>
      <c r="B2222" s="6" t="s">
        <v>6513</v>
      </c>
      <c r="C2222" s="7" t="s">
        <v>6514</v>
      </c>
      <c r="D2222" s="4" t="s">
        <v>6512</v>
      </c>
      <c r="E2222" s="4" t="s">
        <v>569</v>
      </c>
      <c r="F2222" s="4" t="s">
        <v>23</v>
      </c>
    </row>
    <row r="2223" spans="1:6" ht="15.75" customHeight="1">
      <c r="A2223" s="5">
        <v>2222</v>
      </c>
      <c r="B2223" s="6" t="s">
        <v>6513</v>
      </c>
      <c r="C2223" s="7" t="s">
        <v>6515</v>
      </c>
      <c r="D2223" s="4" t="s">
        <v>6516</v>
      </c>
      <c r="E2223" s="4" t="s">
        <v>6176</v>
      </c>
      <c r="F2223" s="4" t="s">
        <v>23</v>
      </c>
    </row>
    <row r="2224" spans="1:6" ht="15.75" customHeight="1">
      <c r="A2224" s="5">
        <v>2223</v>
      </c>
      <c r="B2224" s="6" t="s">
        <v>6517</v>
      </c>
      <c r="C2224" s="7" t="s">
        <v>6518</v>
      </c>
      <c r="D2224" s="4" t="s">
        <v>6519</v>
      </c>
      <c r="E2224" s="4" t="s">
        <v>6391</v>
      </c>
      <c r="F2224" s="4" t="s">
        <v>23</v>
      </c>
    </row>
    <row r="2225" spans="1:6" ht="15.75" customHeight="1">
      <c r="A2225" s="5">
        <v>2224</v>
      </c>
      <c r="B2225" s="6" t="s">
        <v>6520</v>
      </c>
      <c r="C2225" s="7" t="s">
        <v>6521</v>
      </c>
      <c r="D2225" s="4" t="s">
        <v>6522</v>
      </c>
      <c r="E2225" s="4" t="s">
        <v>6391</v>
      </c>
      <c r="F2225" s="4" t="s">
        <v>23</v>
      </c>
    </row>
    <row r="2226" spans="1:6" ht="15.75" customHeight="1">
      <c r="A2226" s="5">
        <v>2225</v>
      </c>
      <c r="B2226" s="6" t="s">
        <v>6523</v>
      </c>
      <c r="C2226" s="7" t="s">
        <v>6524</v>
      </c>
      <c r="D2226" s="4" t="s">
        <v>6525</v>
      </c>
      <c r="E2226" s="4" t="s">
        <v>6204</v>
      </c>
      <c r="F2226" s="4" t="s">
        <v>23</v>
      </c>
    </row>
    <row r="2227" spans="1:6" ht="15.75" customHeight="1">
      <c r="A2227" s="5">
        <v>2226</v>
      </c>
      <c r="B2227" s="6" t="s">
        <v>6526</v>
      </c>
      <c r="C2227" s="7" t="s">
        <v>6527</v>
      </c>
      <c r="D2227" s="4" t="s">
        <v>6452</v>
      </c>
      <c r="E2227" s="4" t="s">
        <v>569</v>
      </c>
      <c r="F2227" s="4" t="s">
        <v>23</v>
      </c>
    </row>
    <row r="2228" spans="1:6" ht="15.75" customHeight="1">
      <c r="A2228" s="5">
        <v>2227</v>
      </c>
      <c r="B2228" s="6" t="s">
        <v>6453</v>
      </c>
      <c r="C2228" s="7" t="s">
        <v>6528</v>
      </c>
      <c r="D2228" s="4" t="s">
        <v>6529</v>
      </c>
      <c r="E2228" s="4" t="s">
        <v>501</v>
      </c>
      <c r="F2228" s="4" t="s">
        <v>23</v>
      </c>
    </row>
    <row r="2229" spans="1:6" ht="15.75" customHeight="1">
      <c r="A2229" s="5">
        <v>2228</v>
      </c>
      <c r="B2229" s="6" t="s">
        <v>6530</v>
      </c>
      <c r="C2229" s="7" t="s">
        <v>6531</v>
      </c>
      <c r="D2229" s="4" t="s">
        <v>6532</v>
      </c>
      <c r="E2229" s="4" t="s">
        <v>569</v>
      </c>
      <c r="F2229" s="4" t="s">
        <v>23</v>
      </c>
    </row>
    <row r="2230" spans="1:6" ht="15.75" customHeight="1">
      <c r="A2230" s="5">
        <v>2229</v>
      </c>
      <c r="B2230" s="6" t="s">
        <v>6533</v>
      </c>
      <c r="C2230" s="7" t="s">
        <v>6534</v>
      </c>
      <c r="D2230" s="4" t="s">
        <v>6535</v>
      </c>
      <c r="E2230" s="4" t="s">
        <v>6195</v>
      </c>
      <c r="F2230" s="4" t="s">
        <v>23</v>
      </c>
    </row>
    <row r="2231" spans="1:6" ht="15.75" customHeight="1">
      <c r="A2231" s="5">
        <v>2230</v>
      </c>
      <c r="B2231" s="6" t="s">
        <v>6536</v>
      </c>
      <c r="C2231" s="7" t="s">
        <v>6537</v>
      </c>
      <c r="D2231" s="4" t="s">
        <v>6538</v>
      </c>
      <c r="E2231" s="4" t="s">
        <v>6195</v>
      </c>
      <c r="F2231" s="4" t="s">
        <v>23</v>
      </c>
    </row>
    <row r="2232" spans="1:6" ht="15.75" customHeight="1">
      <c r="A2232" s="5">
        <v>2231</v>
      </c>
      <c r="B2232" s="6" t="s">
        <v>6539</v>
      </c>
      <c r="C2232" s="7" t="s">
        <v>6540</v>
      </c>
      <c r="D2232" s="4" t="s">
        <v>6541</v>
      </c>
      <c r="E2232" s="4" t="s">
        <v>6195</v>
      </c>
      <c r="F2232" s="4" t="s">
        <v>23</v>
      </c>
    </row>
    <row r="2233" spans="1:6" ht="15.75" customHeight="1">
      <c r="A2233" s="5">
        <v>2232</v>
      </c>
      <c r="B2233" s="6" t="s">
        <v>6542</v>
      </c>
      <c r="C2233" s="7" t="s">
        <v>6543</v>
      </c>
      <c r="D2233" s="4" t="s">
        <v>6544</v>
      </c>
      <c r="E2233" s="4" t="s">
        <v>384</v>
      </c>
      <c r="F2233" s="4" t="s">
        <v>23</v>
      </c>
    </row>
    <row r="2234" spans="1:6" ht="15.75" customHeight="1">
      <c r="A2234" s="5">
        <v>2233</v>
      </c>
      <c r="B2234" s="6" t="s">
        <v>6545</v>
      </c>
      <c r="C2234" s="7" t="s">
        <v>6546</v>
      </c>
      <c r="D2234" s="4" t="s">
        <v>6547</v>
      </c>
      <c r="E2234" s="4" t="s">
        <v>6204</v>
      </c>
      <c r="F2234" s="4" t="s">
        <v>23</v>
      </c>
    </row>
    <row r="2235" spans="1:6" ht="15.75" customHeight="1">
      <c r="A2235" s="5">
        <v>2234</v>
      </c>
      <c r="B2235" s="6" t="s">
        <v>6548</v>
      </c>
      <c r="C2235" s="7" t="s">
        <v>6549</v>
      </c>
      <c r="D2235" s="4" t="s">
        <v>6550</v>
      </c>
      <c r="E2235" s="4" t="s">
        <v>6195</v>
      </c>
      <c r="F2235" s="4" t="s">
        <v>23</v>
      </c>
    </row>
    <row r="2236" spans="1:6" ht="15.75" customHeight="1">
      <c r="A2236" s="5">
        <v>2235</v>
      </c>
      <c r="B2236" s="6" t="s">
        <v>6551</v>
      </c>
      <c r="C2236" s="7" t="s">
        <v>6552</v>
      </c>
      <c r="D2236" s="4" t="s">
        <v>6452</v>
      </c>
      <c r="E2236" s="4" t="s">
        <v>569</v>
      </c>
      <c r="F2236" s="4" t="s">
        <v>23</v>
      </c>
    </row>
    <row r="2237" spans="1:6" ht="15.75" customHeight="1">
      <c r="A2237" s="5">
        <v>2236</v>
      </c>
      <c r="B2237" s="6" t="s">
        <v>6453</v>
      </c>
      <c r="C2237" s="7" t="s">
        <v>6553</v>
      </c>
      <c r="D2237" s="4" t="s">
        <v>6554</v>
      </c>
      <c r="E2237" s="4" t="s">
        <v>569</v>
      </c>
      <c r="F2237" s="4" t="s">
        <v>23</v>
      </c>
    </row>
    <row r="2238" spans="1:6" ht="15.75" customHeight="1">
      <c r="A2238" s="5">
        <v>2237</v>
      </c>
      <c r="B2238" s="6" t="s">
        <v>6555</v>
      </c>
      <c r="C2238" s="7" t="s">
        <v>6556</v>
      </c>
      <c r="D2238" s="4" t="s">
        <v>6557</v>
      </c>
      <c r="E2238" s="4" t="s">
        <v>569</v>
      </c>
      <c r="F2238" s="4" t="s">
        <v>23</v>
      </c>
    </row>
    <row r="2239" spans="1:6" ht="15.75" customHeight="1">
      <c r="A2239" s="5">
        <v>2238</v>
      </c>
      <c r="B2239" s="6" t="s">
        <v>6558</v>
      </c>
      <c r="C2239" s="7" t="s">
        <v>6559</v>
      </c>
      <c r="D2239" s="4" t="s">
        <v>6560</v>
      </c>
      <c r="E2239" s="4" t="s">
        <v>569</v>
      </c>
      <c r="F2239" s="4" t="s">
        <v>23</v>
      </c>
    </row>
    <row r="2240" spans="1:6" ht="15.75" customHeight="1">
      <c r="A2240" s="5">
        <v>2239</v>
      </c>
      <c r="B2240" s="6" t="s">
        <v>6561</v>
      </c>
      <c r="C2240" s="7" t="s">
        <v>6562</v>
      </c>
      <c r="D2240" s="4" t="s">
        <v>6493</v>
      </c>
      <c r="E2240" s="4" t="s">
        <v>569</v>
      </c>
      <c r="F2240" s="4" t="s">
        <v>23</v>
      </c>
    </row>
    <row r="2241" spans="1:6" ht="15.75" customHeight="1">
      <c r="A2241" s="5">
        <v>2240</v>
      </c>
      <c r="B2241" s="6" t="s">
        <v>6494</v>
      </c>
      <c r="C2241" s="7" t="s">
        <v>6427</v>
      </c>
      <c r="D2241" s="4" t="s">
        <v>6563</v>
      </c>
      <c r="E2241" s="4" t="s">
        <v>569</v>
      </c>
      <c r="F2241" s="4" t="s">
        <v>23</v>
      </c>
    </row>
    <row r="2242" spans="1:6" ht="15.75" customHeight="1">
      <c r="A2242" s="5">
        <v>2241</v>
      </c>
      <c r="B2242" s="6" t="s">
        <v>6564</v>
      </c>
      <c r="C2242" s="7" t="s">
        <v>6565</v>
      </c>
      <c r="D2242" s="4" t="s">
        <v>6566</v>
      </c>
      <c r="E2242" s="4" t="s">
        <v>6195</v>
      </c>
      <c r="F2242" s="4" t="s">
        <v>23</v>
      </c>
    </row>
    <row r="2243" spans="1:6" ht="15.75" customHeight="1">
      <c r="A2243" s="5">
        <v>2242</v>
      </c>
      <c r="B2243" s="6" t="s">
        <v>6567</v>
      </c>
      <c r="C2243" s="7" t="s">
        <v>6568</v>
      </c>
      <c r="D2243" s="4" t="s">
        <v>6569</v>
      </c>
      <c r="E2243" s="4" t="s">
        <v>569</v>
      </c>
      <c r="F2243" s="4" t="s">
        <v>23</v>
      </c>
    </row>
    <row r="2244" spans="1:6" ht="15.75" customHeight="1">
      <c r="A2244" s="5">
        <v>2243</v>
      </c>
      <c r="B2244" s="6" t="s">
        <v>6570</v>
      </c>
      <c r="C2244" s="7" t="s">
        <v>6571</v>
      </c>
      <c r="D2244" s="4" t="s">
        <v>6493</v>
      </c>
      <c r="E2244" s="4" t="s">
        <v>569</v>
      </c>
      <c r="F2244" s="4" t="s">
        <v>23</v>
      </c>
    </row>
    <row r="2245" spans="1:6" ht="15.75" customHeight="1">
      <c r="A2245" s="5">
        <v>2244</v>
      </c>
      <c r="B2245" s="6" t="s">
        <v>6494</v>
      </c>
      <c r="C2245" s="7" t="s">
        <v>6572</v>
      </c>
      <c r="D2245" s="4" t="s">
        <v>6573</v>
      </c>
      <c r="E2245" s="4" t="s">
        <v>569</v>
      </c>
      <c r="F2245" s="4" t="s">
        <v>23</v>
      </c>
    </row>
    <row r="2246" spans="1:6" ht="15.75" customHeight="1">
      <c r="A2246" s="5">
        <v>2245</v>
      </c>
      <c r="B2246" s="6" t="s">
        <v>6574</v>
      </c>
      <c r="C2246" s="7" t="s">
        <v>6575</v>
      </c>
      <c r="D2246" s="4" t="s">
        <v>6576</v>
      </c>
      <c r="E2246" s="4" t="s">
        <v>40</v>
      </c>
      <c r="F2246" s="4" t="s">
        <v>23</v>
      </c>
    </row>
    <row r="2247" spans="1:6" ht="15.75" customHeight="1">
      <c r="A2247" s="5">
        <v>2246</v>
      </c>
      <c r="B2247" s="6" t="s">
        <v>6577</v>
      </c>
      <c r="C2247" s="7" t="s">
        <v>6578</v>
      </c>
      <c r="D2247" s="4" t="s">
        <v>6579</v>
      </c>
      <c r="E2247" s="4" t="s">
        <v>40</v>
      </c>
      <c r="F2247" s="4" t="s">
        <v>23</v>
      </c>
    </row>
    <row r="2248" spans="1:6" ht="15.75" customHeight="1">
      <c r="A2248" s="5">
        <v>2247</v>
      </c>
      <c r="B2248" s="6" t="s">
        <v>6580</v>
      </c>
      <c r="C2248" s="7" t="s">
        <v>6581</v>
      </c>
      <c r="D2248" s="4" t="s">
        <v>6582</v>
      </c>
      <c r="E2248" s="4" t="s">
        <v>6583</v>
      </c>
      <c r="F2248" s="4" t="s">
        <v>23</v>
      </c>
    </row>
    <row r="2249" spans="1:6" ht="15.75" customHeight="1">
      <c r="A2249" s="5">
        <v>2248</v>
      </c>
      <c r="B2249" s="6" t="s">
        <v>6584</v>
      </c>
      <c r="C2249" s="7" t="s">
        <v>6585</v>
      </c>
      <c r="D2249" s="4" t="s">
        <v>6586</v>
      </c>
      <c r="E2249" s="4" t="s">
        <v>388</v>
      </c>
      <c r="F2249" s="4" t="s">
        <v>23</v>
      </c>
    </row>
    <row r="2250" spans="1:6" ht="15.75" customHeight="1">
      <c r="A2250" s="5">
        <v>2249</v>
      </c>
      <c r="B2250" s="6" t="s">
        <v>6587</v>
      </c>
      <c r="C2250" s="7" t="s">
        <v>6588</v>
      </c>
      <c r="D2250" s="4" t="s">
        <v>6589</v>
      </c>
      <c r="E2250" s="4" t="s">
        <v>569</v>
      </c>
      <c r="F2250" s="4" t="s">
        <v>23</v>
      </c>
    </row>
    <row r="2251" spans="1:6" ht="15.75" customHeight="1">
      <c r="A2251" s="5">
        <v>2250</v>
      </c>
      <c r="B2251" s="6" t="s">
        <v>6590</v>
      </c>
      <c r="C2251" s="7" t="s">
        <v>6591</v>
      </c>
      <c r="D2251" s="4" t="s">
        <v>6592</v>
      </c>
      <c r="E2251" s="4" t="s">
        <v>1769</v>
      </c>
      <c r="F2251" s="4" t="s">
        <v>23</v>
      </c>
    </row>
    <row r="2252" spans="1:6" ht="15.75" customHeight="1">
      <c r="A2252" s="5">
        <v>2251</v>
      </c>
      <c r="B2252" s="6" t="s">
        <v>6593</v>
      </c>
      <c r="C2252" s="7" t="s">
        <v>6594</v>
      </c>
      <c r="D2252" s="4" t="s">
        <v>6595</v>
      </c>
      <c r="E2252" s="4" t="s">
        <v>569</v>
      </c>
      <c r="F2252" s="4" t="s">
        <v>23</v>
      </c>
    </row>
    <row r="2253" spans="1:6" ht="15.75" customHeight="1">
      <c r="A2253" s="5">
        <v>2252</v>
      </c>
      <c r="B2253" s="6" t="s">
        <v>6596</v>
      </c>
      <c r="C2253" s="7" t="s">
        <v>6597</v>
      </c>
      <c r="D2253" s="4" t="s">
        <v>6598</v>
      </c>
      <c r="E2253" s="4" t="s">
        <v>1769</v>
      </c>
      <c r="F2253" s="4" t="s">
        <v>23</v>
      </c>
    </row>
    <row r="2254" spans="1:6" ht="15.75" customHeight="1">
      <c r="A2254" s="5">
        <v>2253</v>
      </c>
      <c r="B2254" s="6" t="s">
        <v>6599</v>
      </c>
      <c r="C2254" s="7" t="s">
        <v>6600</v>
      </c>
      <c r="D2254" s="4" t="s">
        <v>6601</v>
      </c>
      <c r="E2254" s="4" t="s">
        <v>569</v>
      </c>
      <c r="F2254" s="4" t="s">
        <v>23</v>
      </c>
    </row>
    <row r="2255" spans="1:6" ht="15.75" customHeight="1">
      <c r="A2255" s="5">
        <v>2254</v>
      </c>
      <c r="B2255" s="6" t="s">
        <v>6602</v>
      </c>
      <c r="C2255" s="7" t="s">
        <v>6603</v>
      </c>
      <c r="D2255" s="4" t="s">
        <v>6604</v>
      </c>
      <c r="E2255" s="4" t="s">
        <v>384</v>
      </c>
      <c r="F2255" s="4" t="s">
        <v>23</v>
      </c>
    </row>
    <row r="2256" spans="1:6" ht="15.75" customHeight="1">
      <c r="A2256" s="5">
        <v>2255</v>
      </c>
      <c r="B2256" s="6" t="s">
        <v>6605</v>
      </c>
      <c r="C2256" s="7" t="s">
        <v>6606</v>
      </c>
      <c r="D2256" s="4" t="s">
        <v>6607</v>
      </c>
      <c r="E2256" s="4" t="s">
        <v>569</v>
      </c>
      <c r="F2256" s="4" t="s">
        <v>23</v>
      </c>
    </row>
    <row r="2257" spans="1:6" ht="15.75" customHeight="1">
      <c r="A2257" s="5">
        <v>2256</v>
      </c>
      <c r="B2257" s="6" t="s">
        <v>6608</v>
      </c>
      <c r="C2257" s="7" t="s">
        <v>6609</v>
      </c>
      <c r="D2257" s="4" t="s">
        <v>6610</v>
      </c>
      <c r="E2257" s="4" t="s">
        <v>569</v>
      </c>
      <c r="F2257" s="4" t="s">
        <v>23</v>
      </c>
    </row>
    <row r="2258" spans="1:6" ht="15.75" customHeight="1">
      <c r="A2258" s="5">
        <v>2257</v>
      </c>
      <c r="B2258" s="6" t="s">
        <v>6611</v>
      </c>
      <c r="C2258" s="7" t="s">
        <v>6612</v>
      </c>
      <c r="D2258" s="4" t="s">
        <v>6613</v>
      </c>
      <c r="E2258" s="4" t="s">
        <v>6254</v>
      </c>
      <c r="F2258" s="4" t="s">
        <v>23</v>
      </c>
    </row>
    <row r="2259" spans="1:6" ht="15.75" customHeight="1">
      <c r="A2259" s="5">
        <v>2258</v>
      </c>
      <c r="B2259" s="6" t="s">
        <v>6614</v>
      </c>
      <c r="C2259" s="7" t="s">
        <v>6615</v>
      </c>
      <c r="D2259" s="4" t="s">
        <v>6616</v>
      </c>
      <c r="E2259" s="4" t="s">
        <v>6195</v>
      </c>
      <c r="F2259" s="4" t="s">
        <v>23</v>
      </c>
    </row>
    <row r="2260" spans="1:6" ht="15.75" customHeight="1">
      <c r="A2260" s="5">
        <v>2259</v>
      </c>
      <c r="B2260" s="6" t="s">
        <v>6617</v>
      </c>
      <c r="C2260" s="7" t="s">
        <v>6618</v>
      </c>
      <c r="D2260" s="4" t="s">
        <v>6619</v>
      </c>
      <c r="E2260" s="4" t="s">
        <v>6195</v>
      </c>
      <c r="F2260" s="4" t="s">
        <v>23</v>
      </c>
    </row>
    <row r="2261" spans="1:6" ht="15.75" customHeight="1">
      <c r="A2261" s="5">
        <v>2260</v>
      </c>
      <c r="B2261" s="6" t="s">
        <v>6620</v>
      </c>
      <c r="C2261" s="7" t="s">
        <v>6621</v>
      </c>
      <c r="D2261" s="4" t="s">
        <v>6622</v>
      </c>
      <c r="E2261" s="4" t="s">
        <v>6176</v>
      </c>
      <c r="F2261" s="4" t="s">
        <v>23</v>
      </c>
    </row>
    <row r="2262" spans="1:6" ht="15.75" customHeight="1">
      <c r="A2262" s="5">
        <v>2261</v>
      </c>
      <c r="B2262" s="6" t="s">
        <v>6623</v>
      </c>
      <c r="C2262" s="7" t="s">
        <v>6624</v>
      </c>
      <c r="D2262" s="4" t="s">
        <v>6625</v>
      </c>
      <c r="E2262" s="4" t="s">
        <v>384</v>
      </c>
      <c r="F2262" s="4" t="s">
        <v>23</v>
      </c>
    </row>
    <row r="2263" spans="1:6" ht="15.75" customHeight="1">
      <c r="A2263" s="5">
        <v>2262</v>
      </c>
      <c r="B2263" s="6" t="s">
        <v>6626</v>
      </c>
      <c r="C2263" s="7" t="s">
        <v>6627</v>
      </c>
      <c r="D2263" s="4" t="s">
        <v>6628</v>
      </c>
      <c r="E2263" s="4" t="s">
        <v>569</v>
      </c>
      <c r="F2263" s="4" t="s">
        <v>23</v>
      </c>
    </row>
    <row r="2264" spans="1:6" ht="15.75" customHeight="1">
      <c r="A2264" s="5">
        <v>2263</v>
      </c>
      <c r="B2264" s="6" t="s">
        <v>6629</v>
      </c>
      <c r="C2264" s="7" t="s">
        <v>6630</v>
      </c>
      <c r="D2264" s="4" t="s">
        <v>6631</v>
      </c>
      <c r="E2264" s="4" t="s">
        <v>6195</v>
      </c>
      <c r="F2264" s="4" t="s">
        <v>23</v>
      </c>
    </row>
    <row r="2265" spans="1:6" ht="15.75" customHeight="1">
      <c r="A2265" s="5">
        <v>2264</v>
      </c>
      <c r="B2265" s="6" t="s">
        <v>6632</v>
      </c>
      <c r="C2265" s="7" t="s">
        <v>6633</v>
      </c>
      <c r="D2265" s="4" t="s">
        <v>6452</v>
      </c>
      <c r="E2265" s="4" t="s">
        <v>569</v>
      </c>
      <c r="F2265" s="4" t="s">
        <v>23</v>
      </c>
    </row>
    <row r="2266" spans="1:6" ht="15.75" customHeight="1">
      <c r="A2266" s="5">
        <v>2265</v>
      </c>
      <c r="B2266" s="6" t="s">
        <v>6453</v>
      </c>
      <c r="C2266" s="7" t="s">
        <v>6634</v>
      </c>
      <c r="D2266" s="4" t="s">
        <v>6635</v>
      </c>
      <c r="E2266" s="4" t="s">
        <v>569</v>
      </c>
      <c r="F2266" s="4" t="s">
        <v>23</v>
      </c>
    </row>
    <row r="2267" spans="1:6" ht="15.75" customHeight="1">
      <c r="A2267" s="5">
        <v>2266</v>
      </c>
      <c r="B2267" s="6" t="s">
        <v>6636</v>
      </c>
      <c r="C2267" s="7" t="s">
        <v>6637</v>
      </c>
      <c r="D2267" s="4" t="s">
        <v>6638</v>
      </c>
      <c r="E2267" s="4" t="s">
        <v>6195</v>
      </c>
      <c r="F2267" s="4" t="s">
        <v>23</v>
      </c>
    </row>
    <row r="2268" spans="1:6" ht="15.75" customHeight="1">
      <c r="A2268" s="5">
        <v>2267</v>
      </c>
      <c r="B2268" s="6" t="s">
        <v>6639</v>
      </c>
      <c r="C2268" s="7" t="s">
        <v>6640</v>
      </c>
      <c r="D2268" s="4" t="s">
        <v>6641</v>
      </c>
      <c r="E2268" s="4" t="s">
        <v>569</v>
      </c>
      <c r="F2268" s="4" t="s">
        <v>23</v>
      </c>
    </row>
    <row r="2269" spans="1:6" ht="15.75" customHeight="1">
      <c r="A2269" s="5">
        <v>2268</v>
      </c>
      <c r="B2269" s="6" t="s">
        <v>6642</v>
      </c>
      <c r="C2269" s="7" t="s">
        <v>6643</v>
      </c>
      <c r="D2269" s="4" t="s">
        <v>6644</v>
      </c>
      <c r="E2269" s="4" t="s">
        <v>569</v>
      </c>
      <c r="F2269" s="4" t="s">
        <v>23</v>
      </c>
    </row>
    <row r="2270" spans="1:6" ht="15.75" customHeight="1">
      <c r="A2270" s="5">
        <v>2269</v>
      </c>
      <c r="B2270" s="6" t="s">
        <v>6645</v>
      </c>
      <c r="C2270" s="7" t="s">
        <v>6646</v>
      </c>
      <c r="D2270" s="4" t="s">
        <v>6647</v>
      </c>
      <c r="E2270" s="4" t="s">
        <v>6204</v>
      </c>
      <c r="F2270" s="4" t="s">
        <v>23</v>
      </c>
    </row>
    <row r="2271" spans="1:6" ht="15.75" customHeight="1">
      <c r="A2271" s="5">
        <v>2270</v>
      </c>
      <c r="B2271" s="6" t="s">
        <v>6648</v>
      </c>
      <c r="C2271" s="7" t="s">
        <v>6649</v>
      </c>
      <c r="D2271" s="4" t="s">
        <v>6650</v>
      </c>
      <c r="E2271" s="4" t="s">
        <v>6195</v>
      </c>
      <c r="F2271" s="4" t="s">
        <v>23</v>
      </c>
    </row>
    <row r="2272" spans="1:6" ht="15.75" customHeight="1">
      <c r="A2272" s="5">
        <v>2271</v>
      </c>
      <c r="B2272" s="6" t="s">
        <v>6651</v>
      </c>
      <c r="C2272" s="7" t="s">
        <v>6652</v>
      </c>
      <c r="D2272" s="4" t="s">
        <v>6653</v>
      </c>
      <c r="E2272" s="4" t="s">
        <v>569</v>
      </c>
      <c r="F2272" s="4" t="s">
        <v>23</v>
      </c>
    </row>
    <row r="2273" spans="1:6" ht="15.75" customHeight="1">
      <c r="A2273" s="5">
        <v>2272</v>
      </c>
      <c r="B2273" s="6" t="s">
        <v>6654</v>
      </c>
      <c r="C2273" s="7" t="s">
        <v>6655</v>
      </c>
      <c r="D2273" s="4" t="s">
        <v>6656</v>
      </c>
      <c r="E2273" s="4" t="s">
        <v>6254</v>
      </c>
      <c r="F2273" s="4" t="s">
        <v>23</v>
      </c>
    </row>
    <row r="2274" spans="1:6" ht="15.75" customHeight="1">
      <c r="A2274" s="5">
        <v>2273</v>
      </c>
      <c r="B2274" s="6" t="s">
        <v>6657</v>
      </c>
      <c r="C2274" s="7" t="s">
        <v>6658</v>
      </c>
      <c r="D2274" s="4" t="s">
        <v>6659</v>
      </c>
      <c r="E2274" s="4" t="s">
        <v>6254</v>
      </c>
      <c r="F2274" s="4" t="s">
        <v>23</v>
      </c>
    </row>
    <row r="2275" spans="1:6" ht="15.75" customHeight="1">
      <c r="A2275" s="5">
        <v>2274</v>
      </c>
      <c r="B2275" s="6" t="s">
        <v>6660</v>
      </c>
      <c r="C2275" s="7" t="s">
        <v>6661</v>
      </c>
      <c r="D2275" s="4" t="s">
        <v>6662</v>
      </c>
      <c r="E2275" s="4" t="s">
        <v>6195</v>
      </c>
      <c r="F2275" s="4" t="s">
        <v>23</v>
      </c>
    </row>
    <row r="2276" spans="1:6" ht="15.75" customHeight="1">
      <c r="A2276" s="5">
        <v>2275</v>
      </c>
      <c r="B2276" s="6" t="s">
        <v>6663</v>
      </c>
      <c r="C2276" s="7" t="s">
        <v>6664</v>
      </c>
      <c r="D2276" s="4" t="s">
        <v>6665</v>
      </c>
      <c r="E2276" s="4" t="s">
        <v>569</v>
      </c>
      <c r="F2276" s="4" t="s">
        <v>23</v>
      </c>
    </row>
    <row r="2277" spans="1:6" ht="15.75" customHeight="1">
      <c r="A2277" s="5">
        <v>2276</v>
      </c>
      <c r="B2277" s="6" t="s">
        <v>6666</v>
      </c>
      <c r="C2277" s="7" t="s">
        <v>6667</v>
      </c>
      <c r="D2277" s="4" t="s">
        <v>6668</v>
      </c>
      <c r="E2277" s="4" t="s">
        <v>6195</v>
      </c>
      <c r="F2277" s="4" t="s">
        <v>23</v>
      </c>
    </row>
    <row r="2278" spans="1:6" ht="15.75" customHeight="1">
      <c r="A2278" s="5">
        <v>2277</v>
      </c>
      <c r="B2278" s="6" t="s">
        <v>6669</v>
      </c>
      <c r="C2278" s="7" t="s">
        <v>6670</v>
      </c>
      <c r="D2278" s="4" t="s">
        <v>6671</v>
      </c>
      <c r="E2278" s="4" t="s">
        <v>6195</v>
      </c>
      <c r="F2278" s="4" t="s">
        <v>23</v>
      </c>
    </row>
    <row r="2279" spans="1:6" ht="15.75" customHeight="1">
      <c r="A2279" s="5">
        <v>2278</v>
      </c>
      <c r="B2279" s="6" t="s">
        <v>6672</v>
      </c>
      <c r="C2279" s="7" t="s">
        <v>6130</v>
      </c>
      <c r="D2279" s="4" t="s">
        <v>6673</v>
      </c>
      <c r="E2279" s="4" t="s">
        <v>6195</v>
      </c>
      <c r="F2279" s="4" t="s">
        <v>23</v>
      </c>
    </row>
    <row r="2280" spans="1:6" ht="15.75" customHeight="1">
      <c r="A2280" s="5">
        <v>2279</v>
      </c>
      <c r="B2280" s="6" t="s">
        <v>6674</v>
      </c>
      <c r="C2280" s="7" t="s">
        <v>6675</v>
      </c>
      <c r="D2280" s="4" t="s">
        <v>6676</v>
      </c>
      <c r="E2280" s="4" t="s">
        <v>6195</v>
      </c>
      <c r="F2280" s="4" t="s">
        <v>23</v>
      </c>
    </row>
    <row r="2281" spans="1:6" ht="15.75" customHeight="1">
      <c r="A2281" s="5">
        <v>2280</v>
      </c>
      <c r="B2281" s="6" t="s">
        <v>6677</v>
      </c>
      <c r="C2281" s="7" t="s">
        <v>6678</v>
      </c>
      <c r="D2281" s="4" t="s">
        <v>6679</v>
      </c>
      <c r="E2281" s="4" t="s">
        <v>388</v>
      </c>
      <c r="F2281" s="4" t="s">
        <v>23</v>
      </c>
    </row>
    <row r="2282" spans="1:6" ht="15.75" customHeight="1">
      <c r="A2282" s="5">
        <v>2281</v>
      </c>
      <c r="B2282" s="6" t="s">
        <v>6680</v>
      </c>
      <c r="C2282" s="7" t="s">
        <v>6681</v>
      </c>
      <c r="D2282" s="4" t="s">
        <v>6682</v>
      </c>
      <c r="E2282" s="4" t="s">
        <v>388</v>
      </c>
      <c r="F2282" s="4" t="s">
        <v>23</v>
      </c>
    </row>
    <row r="2283" spans="1:6" ht="15.75" customHeight="1">
      <c r="A2283" s="5">
        <v>2282</v>
      </c>
      <c r="B2283" s="6" t="s">
        <v>6683</v>
      </c>
      <c r="C2283" s="7" t="s">
        <v>6684</v>
      </c>
      <c r="D2283" s="4" t="s">
        <v>6685</v>
      </c>
      <c r="E2283" s="4" t="s">
        <v>6195</v>
      </c>
      <c r="F2283" s="4" t="s">
        <v>23</v>
      </c>
    </row>
    <row r="2284" spans="1:6" ht="15.75" customHeight="1">
      <c r="A2284" s="5">
        <v>2283</v>
      </c>
      <c r="B2284" s="6" t="s">
        <v>6686</v>
      </c>
      <c r="C2284" s="7" t="s">
        <v>6687</v>
      </c>
      <c r="D2284" s="4" t="s">
        <v>6688</v>
      </c>
      <c r="E2284" s="4" t="s">
        <v>6195</v>
      </c>
      <c r="F2284" s="4" t="s">
        <v>23</v>
      </c>
    </row>
    <row r="2285" spans="1:6" ht="15.75" customHeight="1">
      <c r="A2285" s="5">
        <v>2284</v>
      </c>
      <c r="B2285" s="6" t="s">
        <v>6689</v>
      </c>
      <c r="C2285" s="7" t="s">
        <v>6690</v>
      </c>
      <c r="D2285" s="4" t="s">
        <v>6691</v>
      </c>
      <c r="E2285" s="4" t="s">
        <v>501</v>
      </c>
      <c r="F2285" s="4" t="s">
        <v>23</v>
      </c>
    </row>
    <row r="2286" spans="1:6" ht="15.75" customHeight="1">
      <c r="A2286" s="5">
        <v>2285</v>
      </c>
      <c r="B2286" s="6" t="s">
        <v>6692</v>
      </c>
      <c r="C2286" s="7" t="s">
        <v>6693</v>
      </c>
      <c r="D2286" s="4" t="s">
        <v>6694</v>
      </c>
      <c r="E2286" s="4" t="s">
        <v>569</v>
      </c>
      <c r="F2286" s="4" t="s">
        <v>23</v>
      </c>
    </row>
    <row r="2287" spans="1:6" ht="15.75" customHeight="1">
      <c r="A2287" s="5">
        <v>2286</v>
      </c>
      <c r="B2287" s="6" t="s">
        <v>6695</v>
      </c>
      <c r="C2287" s="7" t="s">
        <v>6696</v>
      </c>
      <c r="D2287" s="4" t="s">
        <v>6697</v>
      </c>
      <c r="E2287" s="4" t="s">
        <v>384</v>
      </c>
      <c r="F2287" s="4" t="s">
        <v>23</v>
      </c>
    </row>
    <row r="2288" spans="1:6" ht="15.75" customHeight="1">
      <c r="A2288" s="5">
        <v>2287</v>
      </c>
      <c r="B2288" s="6" t="s">
        <v>6698</v>
      </c>
      <c r="C2288" s="7" t="s">
        <v>6699</v>
      </c>
      <c r="D2288" s="4" t="s">
        <v>6700</v>
      </c>
      <c r="E2288" s="4" t="s">
        <v>384</v>
      </c>
      <c r="F2288" s="4" t="s">
        <v>23</v>
      </c>
    </row>
    <row r="2289" spans="1:6" ht="15.75" customHeight="1">
      <c r="A2289" s="5">
        <v>2288</v>
      </c>
      <c r="B2289" s="6" t="s">
        <v>6701</v>
      </c>
      <c r="C2289" s="7" t="s">
        <v>6702</v>
      </c>
      <c r="D2289" s="4" t="s">
        <v>6703</v>
      </c>
      <c r="E2289" s="4" t="s">
        <v>388</v>
      </c>
      <c r="F2289" s="4" t="s">
        <v>23</v>
      </c>
    </row>
    <row r="2290" spans="1:6" ht="15.75" customHeight="1">
      <c r="A2290" s="5">
        <v>2289</v>
      </c>
      <c r="B2290" s="6" t="s">
        <v>6704</v>
      </c>
      <c r="C2290" s="7" t="s">
        <v>6705</v>
      </c>
      <c r="D2290" s="4" t="s">
        <v>6706</v>
      </c>
      <c r="E2290" s="4" t="s">
        <v>6195</v>
      </c>
      <c r="F2290" s="4" t="s">
        <v>23</v>
      </c>
    </row>
    <row r="2291" spans="1:6" ht="15.75" customHeight="1">
      <c r="A2291" s="5">
        <v>2290</v>
      </c>
      <c r="B2291" s="6" t="s">
        <v>6707</v>
      </c>
      <c r="C2291" s="7" t="s">
        <v>6708</v>
      </c>
      <c r="D2291" s="4" t="s">
        <v>6709</v>
      </c>
      <c r="E2291" s="4" t="s">
        <v>6204</v>
      </c>
      <c r="F2291" s="4" t="s">
        <v>23</v>
      </c>
    </row>
    <row r="2292" spans="1:6" ht="15.75" customHeight="1">
      <c r="A2292" s="5">
        <v>2291</v>
      </c>
      <c r="B2292" s="6" t="s">
        <v>6710</v>
      </c>
      <c r="C2292" s="7" t="s">
        <v>6711</v>
      </c>
      <c r="D2292" s="4" t="s">
        <v>6712</v>
      </c>
      <c r="E2292" s="4" t="s">
        <v>6176</v>
      </c>
      <c r="F2292" s="4" t="s">
        <v>23</v>
      </c>
    </row>
    <row r="2293" spans="1:6" ht="15.75" customHeight="1">
      <c r="A2293" s="5">
        <v>2292</v>
      </c>
      <c r="B2293" s="6" t="s">
        <v>6713</v>
      </c>
      <c r="C2293" s="7" t="s">
        <v>6714</v>
      </c>
      <c r="D2293" s="4" t="s">
        <v>6715</v>
      </c>
      <c r="E2293" s="4" t="s">
        <v>6176</v>
      </c>
      <c r="F2293" s="4" t="s">
        <v>23</v>
      </c>
    </row>
    <row r="2294" spans="1:6" ht="15.75" customHeight="1">
      <c r="A2294" s="5">
        <v>2293</v>
      </c>
      <c r="B2294" s="6" t="s">
        <v>6716</v>
      </c>
      <c r="C2294" s="7" t="s">
        <v>6717</v>
      </c>
      <c r="D2294" s="4" t="s">
        <v>6718</v>
      </c>
      <c r="E2294" s="4" t="s">
        <v>388</v>
      </c>
      <c r="F2294" s="4" t="s">
        <v>23</v>
      </c>
    </row>
    <row r="2295" spans="1:6" ht="15.75" customHeight="1">
      <c r="A2295" s="5">
        <v>2294</v>
      </c>
      <c r="B2295" s="6" t="s">
        <v>6719</v>
      </c>
      <c r="C2295" s="7" t="s">
        <v>6720</v>
      </c>
      <c r="D2295" s="4" t="s">
        <v>6721</v>
      </c>
      <c r="E2295" s="4" t="s">
        <v>40</v>
      </c>
      <c r="F2295" s="4" t="s">
        <v>23</v>
      </c>
    </row>
    <row r="2296" spans="1:6" ht="15.75" customHeight="1">
      <c r="A2296" s="5">
        <v>2295</v>
      </c>
      <c r="B2296" s="6" t="s">
        <v>6722</v>
      </c>
      <c r="C2296" s="7" t="s">
        <v>6723</v>
      </c>
      <c r="D2296" s="4" t="s">
        <v>6724</v>
      </c>
      <c r="E2296" s="4" t="s">
        <v>569</v>
      </c>
      <c r="F2296" s="4" t="s">
        <v>23</v>
      </c>
    </row>
    <row r="2297" spans="1:6" ht="15.75" customHeight="1">
      <c r="A2297" s="5">
        <v>2296</v>
      </c>
      <c r="B2297" s="6" t="s">
        <v>6725</v>
      </c>
      <c r="C2297" s="7" t="s">
        <v>6726</v>
      </c>
      <c r="D2297" s="4" t="s">
        <v>6727</v>
      </c>
      <c r="E2297" s="4" t="s">
        <v>6176</v>
      </c>
      <c r="F2297" s="4" t="s">
        <v>23</v>
      </c>
    </row>
    <row r="2298" spans="1:6" ht="15.75" customHeight="1">
      <c r="A2298" s="5">
        <v>2297</v>
      </c>
      <c r="B2298" s="6" t="s">
        <v>6728</v>
      </c>
      <c r="C2298" s="7" t="s">
        <v>6729</v>
      </c>
      <c r="D2298" s="4" t="s">
        <v>6730</v>
      </c>
      <c r="E2298" s="4" t="s">
        <v>569</v>
      </c>
      <c r="F2298" s="4" t="s">
        <v>23</v>
      </c>
    </row>
    <row r="2299" spans="1:6" ht="15.75" customHeight="1">
      <c r="A2299" s="5">
        <v>2298</v>
      </c>
      <c r="B2299" s="6" t="s">
        <v>6731</v>
      </c>
      <c r="C2299" s="7" t="s">
        <v>6732</v>
      </c>
      <c r="D2299" s="4" t="s">
        <v>6733</v>
      </c>
      <c r="E2299" s="4" t="s">
        <v>6176</v>
      </c>
      <c r="F2299" s="4" t="s">
        <v>23</v>
      </c>
    </row>
    <row r="2300" spans="1:6" ht="15.75" customHeight="1">
      <c r="A2300" s="5">
        <v>2299</v>
      </c>
      <c r="B2300" s="6" t="s">
        <v>6734</v>
      </c>
      <c r="C2300" s="7" t="s">
        <v>6735</v>
      </c>
      <c r="D2300" s="4" t="s">
        <v>6736</v>
      </c>
      <c r="E2300" s="4" t="s">
        <v>6176</v>
      </c>
      <c r="F2300" s="4" t="s">
        <v>23</v>
      </c>
    </row>
    <row r="2301" spans="1:6" ht="15.75" customHeight="1">
      <c r="A2301" s="5">
        <v>2300</v>
      </c>
      <c r="B2301" s="6" t="s">
        <v>6737</v>
      </c>
      <c r="C2301" s="7" t="s">
        <v>6738</v>
      </c>
      <c r="D2301" s="4" t="s">
        <v>6739</v>
      </c>
      <c r="E2301" s="4" t="s">
        <v>6195</v>
      </c>
      <c r="F2301" s="4" t="s">
        <v>6740</v>
      </c>
    </row>
    <row r="2302" spans="1:6" ht="15.75" customHeight="1">
      <c r="A2302" s="5">
        <v>2301</v>
      </c>
      <c r="B2302" s="6" t="s">
        <v>6741</v>
      </c>
      <c r="C2302" s="6" t="s">
        <v>6742</v>
      </c>
      <c r="D2302" s="4" t="s">
        <v>6743</v>
      </c>
      <c r="E2302" s="4" t="s">
        <v>6195</v>
      </c>
      <c r="F2302" s="4" t="s">
        <v>6740</v>
      </c>
    </row>
    <row r="2303" spans="1:6" ht="15.75" customHeight="1">
      <c r="A2303" s="5">
        <v>2302</v>
      </c>
      <c r="B2303" s="6" t="s">
        <v>6744</v>
      </c>
      <c r="C2303" s="6" t="s">
        <v>6745</v>
      </c>
      <c r="D2303" s="4" t="s">
        <v>6746</v>
      </c>
      <c r="E2303" s="4" t="s">
        <v>6254</v>
      </c>
      <c r="F2303" s="4" t="s">
        <v>6740</v>
      </c>
    </row>
    <row r="2304" spans="1:6" ht="15.75" customHeight="1">
      <c r="A2304" s="5">
        <v>2303</v>
      </c>
      <c r="B2304" s="6" t="s">
        <v>6747</v>
      </c>
      <c r="C2304" s="6" t="s">
        <v>6748</v>
      </c>
      <c r="D2304" s="4" t="s">
        <v>6749</v>
      </c>
      <c r="E2304" s="4" t="s">
        <v>501</v>
      </c>
      <c r="F2304" s="4" t="s">
        <v>6740</v>
      </c>
    </row>
    <row r="2305" spans="1:6" ht="15.75" customHeight="1">
      <c r="A2305" s="5">
        <v>2304</v>
      </c>
      <c r="B2305" s="6" t="s">
        <v>6750</v>
      </c>
      <c r="C2305" s="6" t="s">
        <v>6751</v>
      </c>
      <c r="D2305" s="4" t="s">
        <v>6752</v>
      </c>
      <c r="E2305" s="4" t="s">
        <v>6391</v>
      </c>
      <c r="F2305" s="4" t="s">
        <v>6740</v>
      </c>
    </row>
    <row r="2306" spans="1:6" ht="15.75" customHeight="1">
      <c r="A2306" s="5">
        <v>2305</v>
      </c>
      <c r="B2306" s="6" t="s">
        <v>6753</v>
      </c>
      <c r="C2306" s="6" t="s">
        <v>6754</v>
      </c>
      <c r="D2306" s="4" t="s">
        <v>6755</v>
      </c>
      <c r="E2306" s="4" t="s">
        <v>384</v>
      </c>
      <c r="F2306" s="4" t="s">
        <v>6740</v>
      </c>
    </row>
    <row r="2307" spans="1:6" ht="15.75" customHeight="1">
      <c r="A2307" s="5">
        <v>2306</v>
      </c>
      <c r="B2307" s="6" t="s">
        <v>6756</v>
      </c>
      <c r="C2307" s="6" t="s">
        <v>6757</v>
      </c>
      <c r="D2307" s="4" t="s">
        <v>6758</v>
      </c>
      <c r="E2307" s="4" t="s">
        <v>569</v>
      </c>
      <c r="F2307" s="4" t="s">
        <v>6740</v>
      </c>
    </row>
    <row r="2308" spans="1:6" ht="15.75" customHeight="1">
      <c r="A2308" s="5">
        <v>2307</v>
      </c>
      <c r="B2308" s="6" t="s">
        <v>6759</v>
      </c>
      <c r="C2308" s="6" t="s">
        <v>6760</v>
      </c>
      <c r="D2308" s="4" t="s">
        <v>6761</v>
      </c>
      <c r="E2308" s="4" t="s">
        <v>501</v>
      </c>
      <c r="F2308" s="4" t="s">
        <v>6740</v>
      </c>
    </row>
    <row r="2309" spans="1:6" ht="15.75" customHeight="1">
      <c r="A2309" s="5">
        <v>2308</v>
      </c>
      <c r="B2309" s="6" t="s">
        <v>6762</v>
      </c>
      <c r="C2309" s="6" t="s">
        <v>6763</v>
      </c>
      <c r="D2309" s="4" t="s">
        <v>6764</v>
      </c>
      <c r="E2309" s="4" t="s">
        <v>501</v>
      </c>
      <c r="F2309" s="4" t="s">
        <v>6740</v>
      </c>
    </row>
    <row r="2310" spans="1:6" ht="15.75" customHeight="1">
      <c r="A2310" s="5">
        <v>2309</v>
      </c>
      <c r="B2310" s="6" t="s">
        <v>6765</v>
      </c>
      <c r="C2310" s="6" t="s">
        <v>6766</v>
      </c>
      <c r="D2310" s="4" t="s">
        <v>6767</v>
      </c>
      <c r="E2310" s="4" t="s">
        <v>6176</v>
      </c>
      <c r="F2310" s="4" t="s">
        <v>6740</v>
      </c>
    </row>
    <row r="2311" spans="1:6" ht="15.75" customHeight="1">
      <c r="A2311" s="5">
        <v>2310</v>
      </c>
      <c r="B2311" s="6" t="s">
        <v>6768</v>
      </c>
      <c r="C2311" s="6" t="s">
        <v>6769</v>
      </c>
      <c r="D2311" s="4" t="s">
        <v>6770</v>
      </c>
      <c r="E2311" s="4" t="s">
        <v>6583</v>
      </c>
      <c r="F2311" s="4" t="s">
        <v>6740</v>
      </c>
    </row>
    <row r="2312" spans="1:6" ht="15.75" customHeight="1">
      <c r="A2312" s="5">
        <v>2311</v>
      </c>
      <c r="B2312" s="6" t="s">
        <v>6771</v>
      </c>
      <c r="C2312" s="6" t="s">
        <v>6772</v>
      </c>
      <c r="D2312" s="4" t="s">
        <v>6773</v>
      </c>
      <c r="E2312" s="4" t="s">
        <v>40</v>
      </c>
      <c r="F2312" s="4" t="s">
        <v>6740</v>
      </c>
    </row>
    <row r="2313" spans="1:6" ht="15.75" customHeight="1">
      <c r="A2313" s="5">
        <v>2312</v>
      </c>
      <c r="B2313" s="6" t="s">
        <v>6774</v>
      </c>
      <c r="C2313" s="6" t="s">
        <v>6775</v>
      </c>
      <c r="D2313" s="4" t="s">
        <v>6776</v>
      </c>
      <c r="E2313" s="4" t="s">
        <v>6204</v>
      </c>
      <c r="F2313" s="4" t="s">
        <v>6740</v>
      </c>
    </row>
    <row r="2314" spans="1:6" ht="15.75" customHeight="1">
      <c r="A2314" s="5">
        <v>2313</v>
      </c>
      <c r="B2314" s="6" t="s">
        <v>6777</v>
      </c>
      <c r="C2314" s="6" t="s">
        <v>6778</v>
      </c>
      <c r="D2314" s="4" t="s">
        <v>6779</v>
      </c>
      <c r="E2314" s="4" t="s">
        <v>6204</v>
      </c>
      <c r="F2314" s="4" t="s">
        <v>6740</v>
      </c>
    </row>
    <row r="2315" spans="1:6" ht="15.75" customHeight="1">
      <c r="A2315" s="5">
        <v>2314</v>
      </c>
      <c r="B2315" s="6" t="s">
        <v>6780</v>
      </c>
      <c r="C2315" s="6" t="s">
        <v>6781</v>
      </c>
      <c r="D2315" s="4" t="s">
        <v>6782</v>
      </c>
      <c r="E2315" s="4" t="s">
        <v>6195</v>
      </c>
      <c r="F2315" s="4" t="s">
        <v>6740</v>
      </c>
    </row>
    <row r="2316" spans="1:6" ht="15.75" customHeight="1">
      <c r="A2316" s="5">
        <v>2315</v>
      </c>
      <c r="B2316" s="6" t="s">
        <v>6783</v>
      </c>
      <c r="C2316" s="6" t="s">
        <v>6784</v>
      </c>
      <c r="D2316" s="4" t="s">
        <v>6785</v>
      </c>
      <c r="E2316" s="4" t="s">
        <v>6195</v>
      </c>
      <c r="F2316" s="4" t="s">
        <v>6740</v>
      </c>
    </row>
    <row r="2317" spans="1:6" ht="15.75" customHeight="1">
      <c r="A2317" s="5">
        <v>2316</v>
      </c>
      <c r="B2317" s="6" t="s">
        <v>6786</v>
      </c>
      <c r="C2317" s="6" t="s">
        <v>6787</v>
      </c>
      <c r="D2317" s="4" t="s">
        <v>1915</v>
      </c>
      <c r="E2317" s="4" t="s">
        <v>569</v>
      </c>
      <c r="F2317" s="4" t="s">
        <v>6740</v>
      </c>
    </row>
    <row r="2318" spans="1:6" ht="15.75" customHeight="1">
      <c r="A2318" s="5">
        <v>2317</v>
      </c>
      <c r="B2318" s="6" t="s">
        <v>1913</v>
      </c>
      <c r="C2318" s="6" t="s">
        <v>6788</v>
      </c>
      <c r="D2318" s="4" t="s">
        <v>6789</v>
      </c>
      <c r="E2318" s="4" t="s">
        <v>6176</v>
      </c>
      <c r="F2318" s="4" t="s">
        <v>6740</v>
      </c>
    </row>
    <row r="2319" spans="1:6" ht="15.75" customHeight="1">
      <c r="A2319" s="5">
        <v>2318</v>
      </c>
      <c r="B2319" s="6" t="s">
        <v>6790</v>
      </c>
      <c r="C2319" s="6" t="s">
        <v>6791</v>
      </c>
      <c r="D2319" s="4" t="s">
        <v>6792</v>
      </c>
      <c r="E2319" s="4" t="s">
        <v>40</v>
      </c>
      <c r="F2319" s="4" t="s">
        <v>6740</v>
      </c>
    </row>
    <row r="2320" spans="1:6" ht="15.75" customHeight="1">
      <c r="A2320" s="5">
        <v>2319</v>
      </c>
      <c r="B2320" s="6" t="s">
        <v>6793</v>
      </c>
      <c r="C2320" s="6" t="s">
        <v>6794</v>
      </c>
      <c r="D2320" s="4" t="s">
        <v>6795</v>
      </c>
      <c r="E2320" s="4" t="s">
        <v>501</v>
      </c>
      <c r="F2320" s="4" t="s">
        <v>6740</v>
      </c>
    </row>
    <row r="2321" spans="1:6" ht="15.75" customHeight="1">
      <c r="A2321" s="5">
        <v>2320</v>
      </c>
      <c r="B2321" s="6" t="s">
        <v>6796</v>
      </c>
      <c r="C2321" s="6" t="s">
        <v>6797</v>
      </c>
      <c r="D2321" s="4" t="s">
        <v>6798</v>
      </c>
      <c r="E2321" s="4" t="s">
        <v>6195</v>
      </c>
      <c r="F2321" s="4" t="s">
        <v>6740</v>
      </c>
    </row>
    <row r="2322" spans="1:6" ht="15.75" customHeight="1">
      <c r="A2322" s="5">
        <v>2321</v>
      </c>
      <c r="B2322" s="6" t="s">
        <v>6799</v>
      </c>
      <c r="C2322" s="6" t="s">
        <v>6800</v>
      </c>
      <c r="D2322" s="4" t="s">
        <v>6801</v>
      </c>
      <c r="E2322" s="4" t="s">
        <v>6176</v>
      </c>
      <c r="F2322" s="4" t="s">
        <v>6740</v>
      </c>
    </row>
    <row r="2323" spans="1:6" ht="15.75" customHeight="1">
      <c r="A2323" s="5">
        <v>2322</v>
      </c>
      <c r="B2323" s="6" t="s">
        <v>6802</v>
      </c>
      <c r="C2323" s="6" t="s">
        <v>6803</v>
      </c>
      <c r="D2323" s="4" t="s">
        <v>6804</v>
      </c>
      <c r="E2323" s="4" t="s">
        <v>6195</v>
      </c>
      <c r="F2323" s="4" t="s">
        <v>6740</v>
      </c>
    </row>
    <row r="2324" spans="1:6" ht="15.75" customHeight="1">
      <c r="A2324" s="5">
        <v>2323</v>
      </c>
      <c r="B2324" s="6" t="s">
        <v>6805</v>
      </c>
      <c r="C2324" s="6" t="s">
        <v>6806</v>
      </c>
      <c r="D2324" s="4" t="s">
        <v>6807</v>
      </c>
      <c r="E2324" s="4" t="s">
        <v>6195</v>
      </c>
      <c r="F2324" s="4" t="s">
        <v>6740</v>
      </c>
    </row>
    <row r="2325" spans="1:6" ht="15.75" customHeight="1">
      <c r="A2325" s="5">
        <v>2324</v>
      </c>
      <c r="B2325" s="6" t="s">
        <v>6808</v>
      </c>
      <c r="C2325" s="6" t="s">
        <v>6809</v>
      </c>
      <c r="D2325" s="4" t="s">
        <v>6810</v>
      </c>
      <c r="E2325" s="4" t="s">
        <v>6176</v>
      </c>
      <c r="F2325" s="4" t="s">
        <v>6740</v>
      </c>
    </row>
    <row r="2326" spans="1:6" ht="15.75" customHeight="1">
      <c r="A2326" s="5">
        <v>2325</v>
      </c>
      <c r="B2326" s="6" t="s">
        <v>6811</v>
      </c>
      <c r="C2326" s="6" t="s">
        <v>6812</v>
      </c>
      <c r="D2326" s="4" t="s">
        <v>6813</v>
      </c>
      <c r="E2326" s="4" t="s">
        <v>6195</v>
      </c>
      <c r="F2326" s="4" t="s">
        <v>6740</v>
      </c>
    </row>
    <row r="2327" spans="1:6" ht="15.75" customHeight="1">
      <c r="A2327" s="5">
        <v>2326</v>
      </c>
      <c r="B2327" s="6" t="s">
        <v>6814</v>
      </c>
      <c r="C2327" s="6" t="s">
        <v>6815</v>
      </c>
      <c r="D2327" s="4" t="s">
        <v>6816</v>
      </c>
      <c r="E2327" s="4" t="s">
        <v>6279</v>
      </c>
      <c r="F2327" s="4" t="s">
        <v>6740</v>
      </c>
    </row>
    <row r="2328" spans="1:6" ht="15.75" customHeight="1">
      <c r="A2328" s="5">
        <v>2327</v>
      </c>
      <c r="B2328" s="6" t="s">
        <v>6817</v>
      </c>
      <c r="C2328" s="6" t="s">
        <v>6818</v>
      </c>
      <c r="D2328" s="4" t="s">
        <v>6819</v>
      </c>
      <c r="E2328" s="4" t="s">
        <v>6254</v>
      </c>
      <c r="F2328" s="4" t="s">
        <v>6740</v>
      </c>
    </row>
    <row r="2329" spans="1:6" ht="15.75" customHeight="1">
      <c r="A2329" s="5">
        <v>2328</v>
      </c>
      <c r="B2329" s="6" t="s">
        <v>6820</v>
      </c>
      <c r="C2329" s="6" t="s">
        <v>6821</v>
      </c>
      <c r="D2329" s="4" t="s">
        <v>6822</v>
      </c>
      <c r="E2329" s="4" t="s">
        <v>6583</v>
      </c>
      <c r="F2329" s="4" t="s">
        <v>6740</v>
      </c>
    </row>
    <row r="2330" spans="1:6" ht="15.75" customHeight="1">
      <c r="A2330" s="5">
        <v>2329</v>
      </c>
      <c r="B2330" s="6" t="s">
        <v>6823</v>
      </c>
      <c r="C2330" s="6" t="s">
        <v>6824</v>
      </c>
      <c r="D2330" s="4" t="s">
        <v>2190</v>
      </c>
      <c r="E2330" s="4" t="s">
        <v>569</v>
      </c>
      <c r="F2330" s="4" t="s">
        <v>6740</v>
      </c>
    </row>
    <row r="2331" spans="1:6" ht="15.75" customHeight="1">
      <c r="A2331" s="5">
        <v>2330</v>
      </c>
      <c r="B2331" s="6" t="s">
        <v>2189</v>
      </c>
      <c r="C2331" s="6" t="s">
        <v>6825</v>
      </c>
      <c r="D2331" s="4" t="s">
        <v>6826</v>
      </c>
      <c r="E2331" s="4" t="s">
        <v>501</v>
      </c>
      <c r="F2331" s="4" t="s">
        <v>6740</v>
      </c>
    </row>
    <row r="2332" spans="1:6" ht="15.75" customHeight="1">
      <c r="A2332" s="5">
        <v>2331</v>
      </c>
      <c r="B2332" s="6" t="s">
        <v>6827</v>
      </c>
      <c r="C2332" s="6" t="s">
        <v>6828</v>
      </c>
      <c r="D2332" s="4" t="s">
        <v>6829</v>
      </c>
      <c r="E2332" s="4" t="s">
        <v>569</v>
      </c>
      <c r="F2332" s="4" t="s">
        <v>6740</v>
      </c>
    </row>
    <row r="2333" spans="1:6" ht="15.75" customHeight="1">
      <c r="A2333" s="5">
        <v>2332</v>
      </c>
      <c r="B2333" s="6" t="s">
        <v>6830</v>
      </c>
      <c r="C2333" s="6" t="s">
        <v>6831</v>
      </c>
      <c r="D2333" s="4" t="s">
        <v>6832</v>
      </c>
      <c r="E2333" s="4" t="s">
        <v>6195</v>
      </c>
      <c r="F2333" s="4" t="s">
        <v>6740</v>
      </c>
    </row>
    <row r="2334" spans="1:6" ht="15.75" customHeight="1">
      <c r="A2334" s="5">
        <v>2333</v>
      </c>
      <c r="B2334" s="6" t="s">
        <v>6833</v>
      </c>
      <c r="C2334" s="6" t="s">
        <v>6834</v>
      </c>
      <c r="D2334" s="4" t="s">
        <v>1915</v>
      </c>
      <c r="E2334" s="4" t="s">
        <v>569</v>
      </c>
      <c r="F2334" s="4" t="s">
        <v>6740</v>
      </c>
    </row>
    <row r="2335" spans="1:6" ht="15.75" customHeight="1">
      <c r="A2335" s="5">
        <v>2334</v>
      </c>
      <c r="B2335" s="6" t="s">
        <v>1913</v>
      </c>
      <c r="C2335" s="6" t="s">
        <v>6835</v>
      </c>
      <c r="D2335" s="4" t="s">
        <v>6836</v>
      </c>
      <c r="E2335" s="4" t="s">
        <v>569</v>
      </c>
      <c r="F2335" s="4" t="s">
        <v>6740</v>
      </c>
    </row>
    <row r="2336" spans="1:6" ht="15.75" customHeight="1">
      <c r="A2336" s="5">
        <v>2335</v>
      </c>
      <c r="B2336" s="6" t="s">
        <v>6837</v>
      </c>
      <c r="C2336" s="6" t="s">
        <v>6838</v>
      </c>
      <c r="D2336" s="4" t="s">
        <v>6839</v>
      </c>
      <c r="E2336" s="4" t="s">
        <v>6176</v>
      </c>
      <c r="F2336" s="4" t="s">
        <v>6740</v>
      </c>
    </row>
    <row r="2337" spans="1:6" ht="15.75" customHeight="1">
      <c r="A2337" s="5">
        <v>2336</v>
      </c>
      <c r="B2337" s="6" t="s">
        <v>6840</v>
      </c>
      <c r="C2337" s="6" t="s">
        <v>6841</v>
      </c>
      <c r="D2337" s="4" t="s">
        <v>6842</v>
      </c>
      <c r="E2337" s="4" t="s">
        <v>6583</v>
      </c>
      <c r="F2337" s="4" t="s">
        <v>6740</v>
      </c>
    </row>
    <row r="2338" spans="1:6" ht="15.75" customHeight="1">
      <c r="A2338" s="5">
        <v>2337</v>
      </c>
      <c r="B2338" s="6" t="s">
        <v>6843</v>
      </c>
      <c r="C2338" s="6" t="s">
        <v>6844</v>
      </c>
      <c r="D2338" s="4" t="s">
        <v>6845</v>
      </c>
      <c r="E2338" s="4" t="s">
        <v>6583</v>
      </c>
      <c r="F2338" s="4" t="s">
        <v>6740</v>
      </c>
    </row>
    <row r="2339" spans="1:6" ht="15.75" customHeight="1">
      <c r="A2339" s="5">
        <v>2338</v>
      </c>
      <c r="B2339" s="6" t="s">
        <v>6846</v>
      </c>
      <c r="C2339" s="6" t="s">
        <v>6824</v>
      </c>
      <c r="D2339" s="4" t="s">
        <v>6847</v>
      </c>
      <c r="E2339" s="4" t="s">
        <v>569</v>
      </c>
      <c r="F2339" s="4" t="s">
        <v>6740</v>
      </c>
    </row>
    <row r="2340" spans="1:6" ht="15.75" customHeight="1">
      <c r="A2340" s="5">
        <v>2339</v>
      </c>
      <c r="B2340" s="6" t="s">
        <v>6848</v>
      </c>
      <c r="C2340" s="6" t="s">
        <v>6849</v>
      </c>
      <c r="D2340" s="4" t="s">
        <v>6850</v>
      </c>
      <c r="E2340" s="4" t="s">
        <v>501</v>
      </c>
      <c r="F2340" s="4" t="s">
        <v>6740</v>
      </c>
    </row>
    <row r="2341" spans="1:6" ht="15.75" customHeight="1">
      <c r="A2341" s="5">
        <v>2340</v>
      </c>
      <c r="B2341" s="6" t="s">
        <v>6851</v>
      </c>
      <c r="C2341" s="6" t="s">
        <v>6852</v>
      </c>
      <c r="D2341" s="4" t="s">
        <v>6853</v>
      </c>
      <c r="E2341" s="4" t="s">
        <v>384</v>
      </c>
      <c r="F2341" s="4" t="s">
        <v>6740</v>
      </c>
    </row>
    <row r="2342" spans="1:6" ht="15.75" customHeight="1">
      <c r="A2342" s="5">
        <v>2341</v>
      </c>
      <c r="B2342" s="6" t="s">
        <v>6854</v>
      </c>
      <c r="C2342" s="6" t="s">
        <v>6855</v>
      </c>
      <c r="D2342" s="4" t="s">
        <v>6856</v>
      </c>
      <c r="E2342" s="4" t="s">
        <v>6254</v>
      </c>
      <c r="F2342" s="4" t="s">
        <v>6740</v>
      </c>
    </row>
    <row r="2343" spans="1:6" ht="15.75" customHeight="1">
      <c r="A2343" s="5">
        <v>2342</v>
      </c>
      <c r="B2343" s="6" t="s">
        <v>6857</v>
      </c>
      <c r="C2343" s="6" t="s">
        <v>6858</v>
      </c>
      <c r="D2343" s="4" t="s">
        <v>6859</v>
      </c>
      <c r="E2343" s="4" t="s">
        <v>501</v>
      </c>
      <c r="F2343" s="4" t="s">
        <v>6740</v>
      </c>
    </row>
    <row r="2344" spans="1:6" ht="15.75" customHeight="1">
      <c r="A2344" s="5">
        <v>2343</v>
      </c>
      <c r="B2344" s="6" t="s">
        <v>6860</v>
      </c>
      <c r="C2344" s="6" t="s">
        <v>6861</v>
      </c>
      <c r="D2344" s="4" t="s">
        <v>1915</v>
      </c>
      <c r="E2344" s="4" t="s">
        <v>569</v>
      </c>
      <c r="F2344" s="4" t="s">
        <v>6740</v>
      </c>
    </row>
    <row r="2345" spans="1:6" ht="15.75" customHeight="1">
      <c r="A2345" s="5">
        <v>2344</v>
      </c>
      <c r="B2345" s="6" t="s">
        <v>1913</v>
      </c>
      <c r="C2345" s="6" t="s">
        <v>6862</v>
      </c>
      <c r="D2345" s="4" t="s">
        <v>6863</v>
      </c>
      <c r="E2345" s="4" t="s">
        <v>384</v>
      </c>
      <c r="F2345" s="4" t="s">
        <v>6740</v>
      </c>
    </row>
    <row r="2346" spans="1:6" ht="15.75" customHeight="1">
      <c r="A2346" s="5">
        <v>2345</v>
      </c>
      <c r="B2346" s="6" t="s">
        <v>6864</v>
      </c>
      <c r="C2346" s="6" t="s">
        <v>6865</v>
      </c>
      <c r="D2346" s="4" t="s">
        <v>6866</v>
      </c>
      <c r="E2346" s="4" t="s">
        <v>6195</v>
      </c>
      <c r="F2346" s="4" t="s">
        <v>6740</v>
      </c>
    </row>
    <row r="2347" spans="1:6" ht="15.75" customHeight="1">
      <c r="A2347" s="5">
        <v>2346</v>
      </c>
      <c r="B2347" s="6" t="s">
        <v>6867</v>
      </c>
      <c r="C2347" s="6" t="s">
        <v>6868</v>
      </c>
      <c r="D2347" s="4" t="s">
        <v>6869</v>
      </c>
      <c r="E2347" s="4" t="s">
        <v>6195</v>
      </c>
      <c r="F2347" s="4" t="s">
        <v>6740</v>
      </c>
    </row>
    <row r="2348" spans="1:6" ht="15.75" customHeight="1">
      <c r="A2348" s="5">
        <v>2347</v>
      </c>
      <c r="B2348" s="6" t="s">
        <v>6870</v>
      </c>
      <c r="C2348" s="6" t="s">
        <v>6871</v>
      </c>
      <c r="D2348" s="4" t="s">
        <v>6872</v>
      </c>
      <c r="E2348" s="4" t="s">
        <v>501</v>
      </c>
      <c r="F2348" s="4" t="s">
        <v>6740</v>
      </c>
    </row>
    <row r="2349" spans="1:6" ht="15.75" customHeight="1">
      <c r="A2349" s="5">
        <v>2348</v>
      </c>
      <c r="B2349" s="6" t="s">
        <v>6873</v>
      </c>
      <c r="C2349" s="6" t="s">
        <v>6874</v>
      </c>
      <c r="D2349" s="4" t="s">
        <v>6853</v>
      </c>
      <c r="E2349" s="4" t="s">
        <v>384</v>
      </c>
      <c r="F2349" s="4" t="s">
        <v>6740</v>
      </c>
    </row>
    <row r="2350" spans="1:6" ht="15.75" customHeight="1">
      <c r="A2350" s="5">
        <v>2349</v>
      </c>
      <c r="B2350" s="6" t="s">
        <v>6854</v>
      </c>
      <c r="C2350" s="6" t="s">
        <v>6875</v>
      </c>
      <c r="D2350" s="4" t="s">
        <v>6876</v>
      </c>
      <c r="E2350" s="4" t="s">
        <v>6176</v>
      </c>
      <c r="F2350" s="4" t="s">
        <v>6740</v>
      </c>
    </row>
    <row r="2351" spans="1:6" ht="15.75" customHeight="1">
      <c r="A2351" s="5">
        <v>2350</v>
      </c>
      <c r="B2351" s="6" t="s">
        <v>6877</v>
      </c>
      <c r="C2351" s="6" t="s">
        <v>6878</v>
      </c>
      <c r="D2351" s="4" t="s">
        <v>6879</v>
      </c>
      <c r="E2351" s="4" t="s">
        <v>40</v>
      </c>
      <c r="F2351" s="4" t="s">
        <v>6740</v>
      </c>
    </row>
    <row r="2352" spans="1:6" ht="15.75" customHeight="1">
      <c r="A2352" s="5">
        <v>2351</v>
      </c>
      <c r="B2352" s="6" t="s">
        <v>6880</v>
      </c>
      <c r="C2352" s="6" t="s">
        <v>6881</v>
      </c>
      <c r="D2352" s="4" t="s">
        <v>6882</v>
      </c>
      <c r="E2352" s="4" t="s">
        <v>501</v>
      </c>
      <c r="F2352" s="4" t="s">
        <v>6740</v>
      </c>
    </row>
    <row r="2353" spans="1:6" ht="15.75" customHeight="1">
      <c r="A2353" s="5">
        <v>2352</v>
      </c>
      <c r="B2353" s="6" t="s">
        <v>6883</v>
      </c>
      <c r="C2353" s="6" t="s">
        <v>6884</v>
      </c>
      <c r="D2353" s="4" t="s">
        <v>6885</v>
      </c>
      <c r="E2353" s="4" t="s">
        <v>569</v>
      </c>
      <c r="F2353" s="4" t="s">
        <v>6740</v>
      </c>
    </row>
    <row r="2354" spans="1:6" ht="15.75" customHeight="1">
      <c r="A2354" s="5">
        <v>2353</v>
      </c>
      <c r="B2354" s="6" t="s">
        <v>6886</v>
      </c>
      <c r="C2354" s="6" t="s">
        <v>6887</v>
      </c>
      <c r="D2354" s="4" t="s">
        <v>6888</v>
      </c>
      <c r="E2354" s="4" t="s">
        <v>6195</v>
      </c>
      <c r="F2354" s="4" t="s">
        <v>6740</v>
      </c>
    </row>
    <row r="2355" spans="1:6" ht="15.75" customHeight="1">
      <c r="A2355" s="5">
        <v>2354</v>
      </c>
      <c r="B2355" s="6" t="s">
        <v>6889</v>
      </c>
      <c r="C2355" s="6" t="s">
        <v>6890</v>
      </c>
      <c r="D2355" s="4" t="s">
        <v>6891</v>
      </c>
      <c r="E2355" s="4" t="s">
        <v>6176</v>
      </c>
      <c r="F2355" s="4" t="s">
        <v>6740</v>
      </c>
    </row>
    <row r="2356" spans="1:6" ht="15.75" customHeight="1">
      <c r="A2356" s="5">
        <v>2355</v>
      </c>
      <c r="B2356" s="6" t="s">
        <v>6892</v>
      </c>
      <c r="C2356" s="6" t="s">
        <v>6893</v>
      </c>
      <c r="D2356" s="4" t="s">
        <v>6894</v>
      </c>
      <c r="E2356" s="4" t="s">
        <v>501</v>
      </c>
      <c r="F2356" s="4" t="s">
        <v>6740</v>
      </c>
    </row>
    <row r="2357" spans="1:6" ht="15.75" customHeight="1">
      <c r="A2357" s="5">
        <v>2356</v>
      </c>
      <c r="B2357" s="6" t="s">
        <v>6895</v>
      </c>
      <c r="C2357" s="6" t="s">
        <v>6896</v>
      </c>
      <c r="D2357" s="4" t="s">
        <v>1915</v>
      </c>
      <c r="E2357" s="4" t="s">
        <v>569</v>
      </c>
      <c r="F2357" s="4" t="s">
        <v>6740</v>
      </c>
    </row>
    <row r="2358" spans="1:6" ht="15.75" customHeight="1">
      <c r="A2358" s="5">
        <v>2357</v>
      </c>
      <c r="B2358" s="6" t="s">
        <v>1913</v>
      </c>
      <c r="C2358" s="6" t="s">
        <v>6897</v>
      </c>
      <c r="D2358" s="4" t="s">
        <v>6898</v>
      </c>
      <c r="E2358" s="4" t="s">
        <v>6176</v>
      </c>
      <c r="F2358" s="4" t="s">
        <v>6740</v>
      </c>
    </row>
    <row r="2359" spans="1:6" ht="15.75" customHeight="1">
      <c r="A2359" s="5">
        <v>2358</v>
      </c>
      <c r="B2359" s="6" t="s">
        <v>6899</v>
      </c>
      <c r="C2359" s="6" t="s">
        <v>6900</v>
      </c>
      <c r="D2359" s="4" t="s">
        <v>6901</v>
      </c>
      <c r="E2359" s="4" t="s">
        <v>6176</v>
      </c>
      <c r="F2359" s="4" t="s">
        <v>6740</v>
      </c>
    </row>
    <row r="2360" spans="1:6" ht="15.75" customHeight="1">
      <c r="A2360" s="5">
        <v>2359</v>
      </c>
      <c r="B2360" s="6" t="s">
        <v>6902</v>
      </c>
      <c r="C2360" s="6" t="s">
        <v>6903</v>
      </c>
      <c r="D2360" s="4" t="s">
        <v>6904</v>
      </c>
      <c r="E2360" s="4" t="s">
        <v>384</v>
      </c>
      <c r="F2360" s="4" t="s">
        <v>6740</v>
      </c>
    </row>
    <row r="2361" spans="1:6" ht="15.75" customHeight="1">
      <c r="A2361" s="5">
        <v>2360</v>
      </c>
      <c r="B2361" s="6" t="s">
        <v>6905</v>
      </c>
      <c r="C2361" s="6" t="s">
        <v>6865</v>
      </c>
      <c r="D2361" s="4" t="s">
        <v>6906</v>
      </c>
      <c r="E2361" s="4" t="s">
        <v>6176</v>
      </c>
      <c r="F2361" s="4" t="s">
        <v>6740</v>
      </c>
    </row>
    <row r="2362" spans="1:6" ht="15.75" customHeight="1">
      <c r="A2362" s="5">
        <v>2361</v>
      </c>
      <c r="B2362" s="6" t="s">
        <v>6907</v>
      </c>
      <c r="C2362" s="6" t="s">
        <v>6908</v>
      </c>
      <c r="D2362" s="4" t="s">
        <v>6909</v>
      </c>
      <c r="E2362" s="4" t="s">
        <v>6176</v>
      </c>
      <c r="F2362" s="4" t="s">
        <v>6740</v>
      </c>
    </row>
    <row r="2363" spans="1:6" ht="15.75" customHeight="1">
      <c r="A2363" s="5">
        <v>2362</v>
      </c>
      <c r="B2363" s="6" t="s">
        <v>6910</v>
      </c>
      <c r="C2363" s="6" t="s">
        <v>6911</v>
      </c>
      <c r="D2363" s="4" t="s">
        <v>6912</v>
      </c>
      <c r="E2363" s="4" t="s">
        <v>501</v>
      </c>
      <c r="F2363" s="4" t="s">
        <v>6740</v>
      </c>
    </row>
    <row r="2364" spans="1:6" ht="15.75" customHeight="1">
      <c r="A2364" s="5">
        <v>2363</v>
      </c>
      <c r="B2364" s="6" t="s">
        <v>6913</v>
      </c>
      <c r="C2364" s="6" t="s">
        <v>6914</v>
      </c>
      <c r="D2364" s="4" t="s">
        <v>6915</v>
      </c>
      <c r="E2364" s="4" t="s">
        <v>501</v>
      </c>
      <c r="F2364" s="4" t="s">
        <v>6740</v>
      </c>
    </row>
    <row r="2365" spans="1:6" ht="15.75" customHeight="1">
      <c r="A2365" s="5">
        <v>2364</v>
      </c>
      <c r="B2365" s="6" t="s">
        <v>6916</v>
      </c>
      <c r="C2365" s="6" t="s">
        <v>6917</v>
      </c>
      <c r="D2365" s="4" t="s">
        <v>6918</v>
      </c>
      <c r="E2365" s="4" t="s">
        <v>501</v>
      </c>
      <c r="F2365" s="4" t="s">
        <v>6740</v>
      </c>
    </row>
    <row r="2366" spans="1:6" ht="15.75" customHeight="1">
      <c r="A2366" s="5">
        <v>2365</v>
      </c>
      <c r="B2366" s="6" t="s">
        <v>6919</v>
      </c>
      <c r="C2366" s="6" t="s">
        <v>6920</v>
      </c>
      <c r="D2366" s="4" t="s">
        <v>6921</v>
      </c>
      <c r="E2366" s="4" t="s">
        <v>6195</v>
      </c>
      <c r="F2366" s="4" t="s">
        <v>6740</v>
      </c>
    </row>
    <row r="2367" spans="1:6" ht="15.75" customHeight="1">
      <c r="A2367" s="5">
        <v>2366</v>
      </c>
      <c r="B2367" s="6" t="s">
        <v>6922</v>
      </c>
      <c r="C2367" s="6" t="s">
        <v>6923</v>
      </c>
      <c r="D2367" s="4" t="s">
        <v>6924</v>
      </c>
      <c r="E2367" s="4" t="s">
        <v>384</v>
      </c>
      <c r="F2367" s="4" t="s">
        <v>23</v>
      </c>
    </row>
    <row r="2368" spans="1:6" ht="15.75" customHeight="1">
      <c r="A2368" s="5">
        <v>2367</v>
      </c>
      <c r="B2368" s="6" t="s">
        <v>6925</v>
      </c>
      <c r="C2368" s="7" t="s">
        <v>6926</v>
      </c>
      <c r="D2368" s="4" t="s">
        <v>6927</v>
      </c>
      <c r="E2368" s="4" t="s">
        <v>6254</v>
      </c>
      <c r="F2368" s="4" t="s">
        <v>23</v>
      </c>
    </row>
    <row r="2369" spans="1:6" ht="15.75" customHeight="1">
      <c r="A2369" s="5">
        <v>2368</v>
      </c>
      <c r="B2369" s="6" t="s">
        <v>6928</v>
      </c>
      <c r="C2369" s="7" t="s">
        <v>6929</v>
      </c>
      <c r="D2369" s="4" t="s">
        <v>6930</v>
      </c>
      <c r="E2369" s="4" t="s">
        <v>6204</v>
      </c>
      <c r="F2369" s="4" t="s">
        <v>23</v>
      </c>
    </row>
    <row r="2370" spans="1:6" ht="15.75" customHeight="1">
      <c r="A2370" s="5">
        <v>2369</v>
      </c>
      <c r="B2370" s="6" t="s">
        <v>6931</v>
      </c>
      <c r="C2370" s="7" t="s">
        <v>6932</v>
      </c>
      <c r="D2370" s="4" t="s">
        <v>6933</v>
      </c>
      <c r="E2370" s="4" t="s">
        <v>569</v>
      </c>
      <c r="F2370" s="4" t="s">
        <v>23</v>
      </c>
    </row>
    <row r="2371" spans="1:6" ht="15.75" customHeight="1">
      <c r="A2371" s="5">
        <v>2370</v>
      </c>
      <c r="B2371" s="6" t="s">
        <v>6934</v>
      </c>
      <c r="C2371" s="7" t="s">
        <v>6935</v>
      </c>
      <c r="D2371" s="4" t="s">
        <v>6936</v>
      </c>
      <c r="E2371" s="4" t="s">
        <v>6176</v>
      </c>
      <c r="F2371" s="4" t="s">
        <v>23</v>
      </c>
    </row>
    <row r="2372" spans="1:6" ht="15.75" customHeight="1">
      <c r="A2372" s="5">
        <v>2371</v>
      </c>
      <c r="B2372" s="6" t="s">
        <v>6937</v>
      </c>
      <c r="C2372" s="7" t="s">
        <v>6938</v>
      </c>
      <c r="D2372" s="4" t="s">
        <v>6939</v>
      </c>
      <c r="E2372" s="4" t="s">
        <v>6195</v>
      </c>
      <c r="F2372" s="4" t="s">
        <v>23</v>
      </c>
    </row>
    <row r="2373" spans="1:6" ht="15.75" customHeight="1">
      <c r="A2373" s="5">
        <v>2372</v>
      </c>
      <c r="B2373" s="6" t="s">
        <v>6940</v>
      </c>
      <c r="C2373" s="7" t="s">
        <v>6941</v>
      </c>
      <c r="D2373" s="4" t="s">
        <v>6942</v>
      </c>
      <c r="E2373" s="4" t="s">
        <v>6176</v>
      </c>
      <c r="F2373" s="4" t="s">
        <v>23</v>
      </c>
    </row>
    <row r="2374" spans="1:6" ht="15.75" customHeight="1">
      <c r="A2374" s="5">
        <v>2373</v>
      </c>
      <c r="B2374" s="6" t="s">
        <v>6943</v>
      </c>
      <c r="C2374" s="7" t="s">
        <v>6944</v>
      </c>
      <c r="D2374" s="4" t="s">
        <v>6945</v>
      </c>
      <c r="E2374" s="4" t="s">
        <v>40</v>
      </c>
      <c r="F2374" s="4" t="s">
        <v>23</v>
      </c>
    </row>
    <row r="2375" spans="1:6" ht="15.75" customHeight="1">
      <c r="A2375" s="5">
        <v>2374</v>
      </c>
      <c r="B2375" s="6" t="s">
        <v>6946</v>
      </c>
      <c r="C2375" s="7" t="s">
        <v>6947</v>
      </c>
      <c r="D2375" s="4" t="s">
        <v>6948</v>
      </c>
      <c r="E2375" s="4" t="s">
        <v>6176</v>
      </c>
      <c r="F2375" s="4" t="s">
        <v>23</v>
      </c>
    </row>
    <row r="2376" spans="1:6" ht="15.75" customHeight="1">
      <c r="A2376" s="5">
        <v>2375</v>
      </c>
      <c r="B2376" s="6" t="s">
        <v>6949</v>
      </c>
      <c r="C2376" s="7" t="s">
        <v>6950</v>
      </c>
      <c r="D2376" s="4" t="s">
        <v>6951</v>
      </c>
      <c r="E2376" s="4" t="s">
        <v>569</v>
      </c>
      <c r="F2376" s="4" t="s">
        <v>23</v>
      </c>
    </row>
    <row r="2377" spans="1:6" ht="15.75" customHeight="1">
      <c r="A2377" s="5">
        <v>2376</v>
      </c>
      <c r="B2377" s="6" t="s">
        <v>6952</v>
      </c>
      <c r="C2377" s="7" t="s">
        <v>6953</v>
      </c>
      <c r="D2377" s="4" t="s">
        <v>6954</v>
      </c>
      <c r="E2377" s="4" t="s">
        <v>501</v>
      </c>
      <c r="F2377" s="4" t="s">
        <v>23</v>
      </c>
    </row>
    <row r="2378" spans="1:6" ht="15.75" customHeight="1">
      <c r="A2378" s="5">
        <v>2377</v>
      </c>
      <c r="B2378" s="6" t="s">
        <v>6955</v>
      </c>
      <c r="C2378" s="7" t="s">
        <v>6956</v>
      </c>
      <c r="D2378" s="4" t="s">
        <v>6957</v>
      </c>
      <c r="E2378" s="4" t="s">
        <v>569</v>
      </c>
      <c r="F2378" s="4" t="s">
        <v>23</v>
      </c>
    </row>
    <row r="2379" spans="1:6" ht="15.75" customHeight="1">
      <c r="A2379" s="5">
        <v>2378</v>
      </c>
      <c r="B2379" s="6" t="s">
        <v>6958</v>
      </c>
      <c r="C2379" s="7" t="s">
        <v>6959</v>
      </c>
      <c r="D2379" s="4" t="s">
        <v>6960</v>
      </c>
      <c r="E2379" s="4" t="s">
        <v>40</v>
      </c>
      <c r="F2379" s="4" t="s">
        <v>23</v>
      </c>
    </row>
    <row r="2380" spans="1:6" ht="15.75" customHeight="1">
      <c r="A2380" s="5">
        <v>2379</v>
      </c>
      <c r="B2380" s="6" t="s">
        <v>6961</v>
      </c>
      <c r="C2380" s="7" t="s">
        <v>6962</v>
      </c>
      <c r="D2380" s="4" t="s">
        <v>6963</v>
      </c>
      <c r="E2380" s="4" t="s">
        <v>501</v>
      </c>
      <c r="F2380" s="4" t="s">
        <v>23</v>
      </c>
    </row>
    <row r="2381" spans="1:6" ht="15.75" customHeight="1">
      <c r="A2381" s="5">
        <v>2380</v>
      </c>
      <c r="B2381" s="6" t="s">
        <v>6964</v>
      </c>
      <c r="C2381" s="7" t="s">
        <v>6965</v>
      </c>
      <c r="D2381" s="4" t="s">
        <v>6966</v>
      </c>
      <c r="E2381" s="4" t="s">
        <v>6195</v>
      </c>
      <c r="F2381" s="4" t="s">
        <v>23</v>
      </c>
    </row>
    <row r="2382" spans="1:6" ht="15.75" customHeight="1">
      <c r="A2382" s="5">
        <v>2381</v>
      </c>
      <c r="B2382" s="6" t="s">
        <v>6967</v>
      </c>
      <c r="C2382" s="7" t="s">
        <v>6968</v>
      </c>
      <c r="D2382" s="4" t="s">
        <v>6969</v>
      </c>
      <c r="E2382" s="4" t="s">
        <v>6195</v>
      </c>
      <c r="F2382" s="4" t="s">
        <v>23</v>
      </c>
    </row>
    <row r="2383" spans="1:6" ht="15.75" customHeight="1">
      <c r="A2383" s="5">
        <v>2382</v>
      </c>
      <c r="B2383" s="6" t="s">
        <v>6970</v>
      </c>
      <c r="C2383" s="7" t="s">
        <v>6971</v>
      </c>
      <c r="D2383" s="4" t="s">
        <v>6972</v>
      </c>
      <c r="E2383" s="4" t="s">
        <v>6176</v>
      </c>
      <c r="F2383" s="4" t="s">
        <v>23</v>
      </c>
    </row>
    <row r="2384" spans="1:6" ht="15.75" customHeight="1">
      <c r="A2384" s="5">
        <v>2383</v>
      </c>
      <c r="B2384" s="6" t="s">
        <v>6973</v>
      </c>
      <c r="C2384" s="7" t="s">
        <v>6974</v>
      </c>
      <c r="D2384" s="4" t="s">
        <v>6975</v>
      </c>
      <c r="E2384" s="4" t="s">
        <v>6195</v>
      </c>
      <c r="F2384" s="4" t="s">
        <v>23</v>
      </c>
    </row>
    <row r="2385" spans="1:6" ht="15.75" customHeight="1">
      <c r="A2385" s="5">
        <v>2384</v>
      </c>
      <c r="B2385" s="6" t="s">
        <v>6976</v>
      </c>
      <c r="C2385" s="7" t="s">
        <v>6977</v>
      </c>
      <c r="D2385" s="4" t="s">
        <v>6978</v>
      </c>
      <c r="E2385" s="4" t="s">
        <v>6195</v>
      </c>
      <c r="F2385" s="4" t="s">
        <v>23</v>
      </c>
    </row>
    <row r="2386" spans="1:6" ht="15.75" customHeight="1">
      <c r="A2386" s="5">
        <v>2385</v>
      </c>
      <c r="B2386" s="6" t="s">
        <v>6979</v>
      </c>
      <c r="C2386" s="7" t="s">
        <v>6980</v>
      </c>
      <c r="D2386" s="4" t="s">
        <v>6981</v>
      </c>
      <c r="E2386" s="4" t="s">
        <v>6195</v>
      </c>
      <c r="F2386" s="4" t="s">
        <v>23</v>
      </c>
    </row>
    <row r="2387" spans="1:6" ht="15.75" customHeight="1">
      <c r="A2387" s="5">
        <v>2386</v>
      </c>
      <c r="B2387" s="6" t="s">
        <v>6982</v>
      </c>
      <c r="C2387" s="7" t="s">
        <v>6983</v>
      </c>
      <c r="D2387" s="4" t="s">
        <v>6984</v>
      </c>
      <c r="E2387" s="4" t="s">
        <v>6391</v>
      </c>
      <c r="F2387" s="4" t="s">
        <v>23</v>
      </c>
    </row>
    <row r="2388" spans="1:6" ht="15.75" customHeight="1">
      <c r="A2388" s="5">
        <v>2387</v>
      </c>
      <c r="B2388" s="6" t="s">
        <v>6985</v>
      </c>
      <c r="C2388" s="7" t="s">
        <v>6986</v>
      </c>
      <c r="D2388" s="4" t="s">
        <v>6987</v>
      </c>
      <c r="E2388" s="4" t="s">
        <v>6176</v>
      </c>
      <c r="F2388" s="4" t="s">
        <v>23</v>
      </c>
    </row>
    <row r="2389" spans="1:6" ht="15.75" customHeight="1">
      <c r="A2389" s="5">
        <v>2388</v>
      </c>
      <c r="B2389" s="6" t="s">
        <v>6988</v>
      </c>
      <c r="C2389" s="7" t="s">
        <v>6989</v>
      </c>
      <c r="D2389" s="4" t="s">
        <v>6990</v>
      </c>
      <c r="E2389" s="4" t="s">
        <v>569</v>
      </c>
      <c r="F2389" s="4" t="s">
        <v>23</v>
      </c>
    </row>
    <row r="2390" spans="1:6" ht="15.75" customHeight="1">
      <c r="A2390" s="5">
        <v>2389</v>
      </c>
      <c r="B2390" s="6" t="s">
        <v>6991</v>
      </c>
      <c r="C2390" s="7" t="s">
        <v>6992</v>
      </c>
      <c r="D2390" s="4" t="s">
        <v>6993</v>
      </c>
      <c r="E2390" s="4" t="s">
        <v>6204</v>
      </c>
      <c r="F2390" s="4" t="s">
        <v>23</v>
      </c>
    </row>
    <row r="2391" spans="1:6" ht="15.75" customHeight="1">
      <c r="A2391" s="5">
        <v>2390</v>
      </c>
      <c r="B2391" s="6" t="s">
        <v>6994</v>
      </c>
      <c r="C2391" s="7" t="s">
        <v>6995</v>
      </c>
      <c r="D2391" s="4" t="s">
        <v>6996</v>
      </c>
      <c r="E2391" s="4" t="s">
        <v>6176</v>
      </c>
      <c r="F2391" s="4" t="s">
        <v>23</v>
      </c>
    </row>
    <row r="2392" spans="1:6" ht="15.75" customHeight="1">
      <c r="A2392" s="5">
        <v>2391</v>
      </c>
      <c r="B2392" s="6" t="s">
        <v>6997</v>
      </c>
      <c r="C2392" s="7" t="s">
        <v>6998</v>
      </c>
      <c r="D2392" s="4" t="s">
        <v>6999</v>
      </c>
      <c r="E2392" s="4" t="s">
        <v>6176</v>
      </c>
      <c r="F2392" s="4" t="s">
        <v>23</v>
      </c>
    </row>
    <row r="2393" spans="1:6" ht="15.75" customHeight="1">
      <c r="A2393" s="5">
        <v>2392</v>
      </c>
      <c r="B2393" s="6" t="s">
        <v>7000</v>
      </c>
      <c r="C2393" s="7" t="s">
        <v>7001</v>
      </c>
      <c r="D2393" s="4" t="s">
        <v>6987</v>
      </c>
      <c r="E2393" s="4" t="s">
        <v>384</v>
      </c>
      <c r="F2393" s="4" t="s">
        <v>23</v>
      </c>
    </row>
    <row r="2394" spans="1:6" ht="15.75" customHeight="1">
      <c r="A2394" s="5">
        <v>2393</v>
      </c>
      <c r="B2394" s="6" t="s">
        <v>6988</v>
      </c>
      <c r="C2394" s="7" t="s">
        <v>7002</v>
      </c>
      <c r="D2394" s="4" t="s">
        <v>7003</v>
      </c>
      <c r="E2394" s="4" t="s">
        <v>501</v>
      </c>
      <c r="F2394" s="4" t="s">
        <v>23</v>
      </c>
    </row>
    <row r="2395" spans="1:6" ht="15.75" customHeight="1">
      <c r="A2395" s="5">
        <v>2394</v>
      </c>
      <c r="B2395" s="6" t="s">
        <v>7004</v>
      </c>
      <c r="C2395" s="7" t="s">
        <v>7005</v>
      </c>
      <c r="D2395" s="4" t="s">
        <v>7006</v>
      </c>
      <c r="E2395" s="4" t="s">
        <v>501</v>
      </c>
      <c r="F2395" s="4" t="s">
        <v>23</v>
      </c>
    </row>
    <row r="2396" spans="1:6" ht="15.75" customHeight="1">
      <c r="A2396" s="5">
        <v>2395</v>
      </c>
      <c r="B2396" s="6" t="s">
        <v>7007</v>
      </c>
      <c r="C2396" s="7" t="s">
        <v>7008</v>
      </c>
      <c r="D2396" s="4" t="s">
        <v>7009</v>
      </c>
      <c r="E2396" s="4" t="s">
        <v>6176</v>
      </c>
      <c r="F2396" s="4" t="s">
        <v>23</v>
      </c>
    </row>
    <row r="2397" spans="1:6" ht="15.75" customHeight="1">
      <c r="A2397" s="5">
        <v>2396</v>
      </c>
      <c r="B2397" s="6" t="s">
        <v>7010</v>
      </c>
      <c r="C2397" s="7" t="s">
        <v>7011</v>
      </c>
      <c r="D2397" s="4" t="s">
        <v>7012</v>
      </c>
      <c r="E2397" s="4" t="s">
        <v>501</v>
      </c>
      <c r="F2397" s="4" t="s">
        <v>23</v>
      </c>
    </row>
    <row r="2398" spans="1:6" ht="15.75" customHeight="1">
      <c r="A2398" s="5">
        <v>2397</v>
      </c>
      <c r="B2398" s="6" t="s">
        <v>7013</v>
      </c>
      <c r="C2398" s="7" t="s">
        <v>7014</v>
      </c>
      <c r="D2398" s="4" t="s">
        <v>7015</v>
      </c>
      <c r="E2398" s="4" t="s">
        <v>40</v>
      </c>
      <c r="F2398" s="4" t="s">
        <v>23</v>
      </c>
    </row>
    <row r="2399" spans="1:6" ht="15.75" customHeight="1">
      <c r="A2399" s="5">
        <v>2398</v>
      </c>
      <c r="B2399" s="6" t="s">
        <v>7016</v>
      </c>
      <c r="C2399" s="7" t="s">
        <v>7017</v>
      </c>
      <c r="D2399" s="4" t="s">
        <v>7018</v>
      </c>
      <c r="E2399" s="4" t="s">
        <v>6195</v>
      </c>
      <c r="F2399" s="4" t="s">
        <v>23</v>
      </c>
    </row>
    <row r="2400" spans="1:6" ht="15.75" customHeight="1">
      <c r="A2400" s="5">
        <v>2399</v>
      </c>
      <c r="B2400" s="6" t="s">
        <v>7019</v>
      </c>
      <c r="C2400" s="7" t="s">
        <v>7020</v>
      </c>
      <c r="D2400" s="4" t="s">
        <v>7021</v>
      </c>
      <c r="E2400" s="4" t="s">
        <v>6176</v>
      </c>
      <c r="F2400" s="4" t="s">
        <v>23</v>
      </c>
    </row>
    <row r="2401" spans="1:6" ht="15.75" customHeight="1">
      <c r="A2401" s="5">
        <v>2400</v>
      </c>
      <c r="B2401" s="6" t="s">
        <v>7022</v>
      </c>
      <c r="C2401" s="7" t="s">
        <v>7023</v>
      </c>
      <c r="D2401" s="4" t="s">
        <v>7024</v>
      </c>
      <c r="E2401" s="4" t="s">
        <v>6176</v>
      </c>
      <c r="F2401" s="4" t="s">
        <v>23</v>
      </c>
    </row>
    <row r="2402" spans="1:6" ht="15.75" customHeight="1">
      <c r="A2402" s="5">
        <v>2401</v>
      </c>
      <c r="B2402" s="6" t="s">
        <v>7025</v>
      </c>
      <c r="C2402" s="7" t="s">
        <v>7026</v>
      </c>
      <c r="D2402" s="4" t="s">
        <v>7027</v>
      </c>
      <c r="E2402" s="4" t="s">
        <v>6279</v>
      </c>
      <c r="F2402" s="4" t="s">
        <v>23</v>
      </c>
    </row>
    <row r="2403" spans="1:6" ht="15.75" customHeight="1">
      <c r="A2403" s="5">
        <v>2402</v>
      </c>
      <c r="B2403" s="6" t="s">
        <v>7028</v>
      </c>
      <c r="C2403" s="7" t="s">
        <v>7029</v>
      </c>
      <c r="D2403" s="4" t="s">
        <v>7030</v>
      </c>
      <c r="E2403" s="4" t="s">
        <v>6176</v>
      </c>
      <c r="F2403" s="4" t="s">
        <v>23</v>
      </c>
    </row>
    <row r="2404" spans="1:6" ht="15.75" customHeight="1">
      <c r="A2404" s="5">
        <v>2403</v>
      </c>
      <c r="B2404" s="6" t="s">
        <v>7031</v>
      </c>
      <c r="C2404" s="7" t="s">
        <v>7032</v>
      </c>
      <c r="D2404" s="4" t="s">
        <v>7033</v>
      </c>
      <c r="E2404" s="4" t="s">
        <v>6391</v>
      </c>
      <c r="F2404" s="4" t="s">
        <v>23</v>
      </c>
    </row>
    <row r="2405" spans="1:6" ht="15.75" customHeight="1">
      <c r="A2405" s="5">
        <v>2404</v>
      </c>
      <c r="B2405" s="6" t="s">
        <v>7034</v>
      </c>
      <c r="C2405" s="7" t="s">
        <v>7035</v>
      </c>
      <c r="D2405" s="4" t="s">
        <v>7036</v>
      </c>
      <c r="E2405" s="4" t="s">
        <v>6254</v>
      </c>
      <c r="F2405" s="4" t="s">
        <v>23</v>
      </c>
    </row>
    <row r="2406" spans="1:6" ht="15.75" customHeight="1">
      <c r="A2406" s="5">
        <v>2405</v>
      </c>
      <c r="B2406" s="6" t="s">
        <v>7037</v>
      </c>
      <c r="C2406" s="7" t="s">
        <v>7038</v>
      </c>
      <c r="D2406" s="4" t="s">
        <v>7039</v>
      </c>
      <c r="E2406" s="4" t="s">
        <v>569</v>
      </c>
      <c r="F2406" s="4" t="s">
        <v>23</v>
      </c>
    </row>
    <row r="2407" spans="1:6" ht="15.75" customHeight="1">
      <c r="A2407" s="5">
        <v>2406</v>
      </c>
      <c r="B2407" s="6" t="s">
        <v>7040</v>
      </c>
      <c r="C2407" s="7" t="s">
        <v>7041</v>
      </c>
      <c r="D2407" s="4" t="s">
        <v>7042</v>
      </c>
      <c r="E2407" s="4" t="s">
        <v>6217</v>
      </c>
      <c r="F2407" s="4" t="s">
        <v>23</v>
      </c>
    </row>
    <row r="2408" spans="1:6" ht="15.75" customHeight="1">
      <c r="A2408" s="5">
        <v>2407</v>
      </c>
      <c r="B2408" s="6" t="s">
        <v>7043</v>
      </c>
      <c r="C2408" s="7" t="s">
        <v>7044</v>
      </c>
      <c r="D2408" s="4" t="s">
        <v>7045</v>
      </c>
      <c r="E2408" s="4" t="s">
        <v>6195</v>
      </c>
      <c r="F2408" s="4" t="s">
        <v>23</v>
      </c>
    </row>
    <row r="2409" spans="1:6" ht="15.75" customHeight="1">
      <c r="A2409" s="5">
        <v>2408</v>
      </c>
      <c r="B2409" s="6" t="s">
        <v>7046</v>
      </c>
      <c r="C2409" s="7" t="s">
        <v>7047</v>
      </c>
      <c r="D2409" s="4" t="s">
        <v>7048</v>
      </c>
      <c r="E2409" s="4" t="s">
        <v>6176</v>
      </c>
      <c r="F2409" s="4" t="s">
        <v>23</v>
      </c>
    </row>
    <row r="2410" spans="1:6" ht="15.75" customHeight="1">
      <c r="A2410" s="5">
        <v>2409</v>
      </c>
      <c r="B2410" s="6" t="s">
        <v>7049</v>
      </c>
      <c r="C2410" s="7" t="s">
        <v>7050</v>
      </c>
      <c r="D2410" s="4" t="s">
        <v>7051</v>
      </c>
      <c r="E2410" s="4" t="s">
        <v>6176</v>
      </c>
      <c r="F2410" s="4" t="s">
        <v>23</v>
      </c>
    </row>
    <row r="2411" spans="1:6" ht="15.75" customHeight="1">
      <c r="A2411" s="5">
        <v>2410</v>
      </c>
      <c r="B2411" s="6" t="s">
        <v>7052</v>
      </c>
      <c r="C2411" s="7" t="s">
        <v>7053</v>
      </c>
      <c r="D2411" s="4" t="s">
        <v>7054</v>
      </c>
      <c r="E2411" s="4" t="s">
        <v>6176</v>
      </c>
      <c r="F2411" s="4" t="s">
        <v>23</v>
      </c>
    </row>
    <row r="2412" spans="1:6" ht="15.75" customHeight="1">
      <c r="A2412" s="5">
        <v>2411</v>
      </c>
      <c r="B2412" s="6" t="s">
        <v>7055</v>
      </c>
      <c r="C2412" s="7" t="s">
        <v>7056</v>
      </c>
      <c r="D2412" s="4" t="s">
        <v>7057</v>
      </c>
      <c r="E2412" s="4" t="s">
        <v>6254</v>
      </c>
      <c r="F2412" s="4" t="s">
        <v>23</v>
      </c>
    </row>
    <row r="2413" spans="1:6" ht="15.75" customHeight="1">
      <c r="A2413" s="5">
        <v>2412</v>
      </c>
      <c r="B2413" s="6" t="s">
        <v>7058</v>
      </c>
      <c r="C2413" s="7" t="s">
        <v>7059</v>
      </c>
      <c r="D2413" s="4" t="s">
        <v>7060</v>
      </c>
      <c r="E2413" s="4" t="s">
        <v>501</v>
      </c>
      <c r="F2413" s="4" t="s">
        <v>23</v>
      </c>
    </row>
    <row r="2414" spans="1:6" ht="15.75" customHeight="1">
      <c r="A2414" s="5">
        <v>2413</v>
      </c>
      <c r="B2414" s="6" t="s">
        <v>7061</v>
      </c>
      <c r="C2414" s="7" t="s">
        <v>7062</v>
      </c>
      <c r="D2414" s="4" t="s">
        <v>7063</v>
      </c>
      <c r="E2414" s="4" t="s">
        <v>6195</v>
      </c>
      <c r="F2414" s="4" t="s">
        <v>23</v>
      </c>
    </row>
    <row r="2415" spans="1:6" ht="15.75" customHeight="1">
      <c r="A2415" s="5">
        <v>2414</v>
      </c>
      <c r="B2415" s="6" t="s">
        <v>7064</v>
      </c>
      <c r="C2415" s="7" t="s">
        <v>7065</v>
      </c>
      <c r="D2415" s="4" t="s">
        <v>7066</v>
      </c>
      <c r="E2415" s="4" t="s">
        <v>501</v>
      </c>
      <c r="F2415" s="4" t="s">
        <v>23</v>
      </c>
    </row>
    <row r="2416" spans="1:6" ht="15.75" customHeight="1">
      <c r="A2416" s="5">
        <v>2415</v>
      </c>
      <c r="B2416" s="6" t="s">
        <v>7067</v>
      </c>
      <c r="C2416" s="7" t="s">
        <v>7068</v>
      </c>
      <c r="D2416" s="4" t="s">
        <v>7069</v>
      </c>
      <c r="E2416" s="4" t="s">
        <v>569</v>
      </c>
      <c r="F2416" s="4" t="s">
        <v>23</v>
      </c>
    </row>
    <row r="2417" spans="1:6" ht="15.75" customHeight="1">
      <c r="A2417" s="5">
        <v>2416</v>
      </c>
      <c r="B2417" s="6" t="s">
        <v>7070</v>
      </c>
      <c r="C2417" s="7" t="s">
        <v>7071</v>
      </c>
      <c r="D2417" s="4" t="s">
        <v>7072</v>
      </c>
      <c r="E2417" s="4" t="s">
        <v>6176</v>
      </c>
      <c r="F2417" s="4" t="s">
        <v>23</v>
      </c>
    </row>
    <row r="2418" spans="1:6" ht="15.75" customHeight="1">
      <c r="A2418" s="5">
        <v>2417</v>
      </c>
      <c r="B2418" s="6" t="s">
        <v>7073</v>
      </c>
      <c r="C2418" s="7" t="s">
        <v>7074</v>
      </c>
      <c r="D2418" s="4" t="s">
        <v>7075</v>
      </c>
      <c r="E2418" s="4" t="s">
        <v>6410</v>
      </c>
      <c r="F2418" s="4" t="s">
        <v>23</v>
      </c>
    </row>
    <row r="2419" spans="1:6" ht="15.75" customHeight="1">
      <c r="A2419" s="5">
        <v>2418</v>
      </c>
      <c r="B2419" s="6" t="s">
        <v>7076</v>
      </c>
      <c r="C2419" s="7" t="s">
        <v>7077</v>
      </c>
      <c r="D2419" s="4" t="s">
        <v>7078</v>
      </c>
      <c r="E2419" s="4" t="s">
        <v>501</v>
      </c>
      <c r="F2419" s="4" t="s">
        <v>23</v>
      </c>
    </row>
    <row r="2420" spans="1:6" ht="15.75" customHeight="1">
      <c r="A2420" s="5">
        <v>2419</v>
      </c>
      <c r="B2420" s="6" t="s">
        <v>7079</v>
      </c>
      <c r="C2420" s="7" t="s">
        <v>7080</v>
      </c>
      <c r="D2420" s="4" t="s">
        <v>7081</v>
      </c>
      <c r="E2420" s="4" t="s">
        <v>6279</v>
      </c>
      <c r="F2420" s="4" t="s">
        <v>23</v>
      </c>
    </row>
    <row r="2421" spans="1:6" ht="15.75" customHeight="1">
      <c r="A2421" s="5">
        <v>2420</v>
      </c>
      <c r="B2421" s="6" t="s">
        <v>7082</v>
      </c>
      <c r="C2421" s="7" t="s">
        <v>7083</v>
      </c>
      <c r="D2421" s="4" t="s">
        <v>7084</v>
      </c>
      <c r="E2421" s="4" t="s">
        <v>6279</v>
      </c>
      <c r="F2421" s="4" t="s">
        <v>23</v>
      </c>
    </row>
    <row r="2422" spans="1:6" ht="15.75" customHeight="1">
      <c r="A2422" s="5">
        <v>2421</v>
      </c>
      <c r="B2422" s="6" t="s">
        <v>7085</v>
      </c>
      <c r="C2422" s="7" t="s">
        <v>7086</v>
      </c>
      <c r="D2422" s="4" t="s">
        <v>7087</v>
      </c>
      <c r="E2422" s="4" t="s">
        <v>6176</v>
      </c>
      <c r="F2422" s="4" t="s">
        <v>23</v>
      </c>
    </row>
    <row r="2423" spans="1:6" ht="15.75" customHeight="1">
      <c r="A2423" s="5">
        <v>2422</v>
      </c>
      <c r="B2423" s="6" t="s">
        <v>7088</v>
      </c>
      <c r="C2423" s="7" t="s">
        <v>7089</v>
      </c>
      <c r="D2423" s="4" t="s">
        <v>7090</v>
      </c>
      <c r="E2423" s="4" t="s">
        <v>569</v>
      </c>
      <c r="F2423" s="4" t="s">
        <v>23</v>
      </c>
    </row>
    <row r="2424" spans="1:6" ht="15.75" customHeight="1">
      <c r="A2424" s="5">
        <v>2423</v>
      </c>
      <c r="B2424" s="6" t="s">
        <v>7091</v>
      </c>
      <c r="C2424" s="7" t="s">
        <v>7092</v>
      </c>
      <c r="D2424" s="4" t="s">
        <v>7093</v>
      </c>
      <c r="E2424" s="4" t="s">
        <v>501</v>
      </c>
      <c r="F2424" s="4" t="s">
        <v>23</v>
      </c>
    </row>
    <row r="2425" spans="1:6" ht="15.75" customHeight="1">
      <c r="A2425" s="5">
        <v>2424</v>
      </c>
      <c r="B2425" s="6" t="s">
        <v>7094</v>
      </c>
      <c r="C2425" s="7" t="s">
        <v>7095</v>
      </c>
      <c r="D2425" s="4" t="s">
        <v>7096</v>
      </c>
      <c r="E2425" s="4" t="s">
        <v>501</v>
      </c>
      <c r="F2425" s="4" t="s">
        <v>23</v>
      </c>
    </row>
    <row r="2426" spans="1:6" ht="15.75" customHeight="1">
      <c r="A2426" s="5">
        <v>2425</v>
      </c>
      <c r="B2426" s="6" t="s">
        <v>7097</v>
      </c>
      <c r="C2426" s="7" t="s">
        <v>7098</v>
      </c>
      <c r="D2426" s="4" t="s">
        <v>7099</v>
      </c>
      <c r="E2426" s="4" t="s">
        <v>6195</v>
      </c>
      <c r="F2426" s="4" t="s">
        <v>23</v>
      </c>
    </row>
    <row r="2427" spans="1:6" ht="15.75" customHeight="1">
      <c r="A2427" s="5">
        <v>2426</v>
      </c>
      <c r="B2427" s="6" t="s">
        <v>7100</v>
      </c>
      <c r="C2427" s="7" t="s">
        <v>7101</v>
      </c>
      <c r="D2427" s="4" t="s">
        <v>7102</v>
      </c>
      <c r="E2427" s="4" t="s">
        <v>384</v>
      </c>
      <c r="F2427" s="4" t="s">
        <v>23</v>
      </c>
    </row>
    <row r="2428" spans="1:6" ht="15.75" customHeight="1">
      <c r="A2428" s="5">
        <v>2427</v>
      </c>
      <c r="B2428" s="6" t="s">
        <v>7103</v>
      </c>
      <c r="C2428" s="7" t="s">
        <v>7104</v>
      </c>
      <c r="D2428" s="4" t="s">
        <v>7105</v>
      </c>
      <c r="E2428" s="4" t="s">
        <v>384</v>
      </c>
      <c r="F2428" s="4" t="s">
        <v>23</v>
      </c>
    </row>
    <row r="2429" spans="1:6" ht="15.75" customHeight="1">
      <c r="A2429" s="5">
        <v>2428</v>
      </c>
      <c r="B2429" s="6" t="s">
        <v>7106</v>
      </c>
      <c r="C2429" s="7" t="s">
        <v>7107</v>
      </c>
      <c r="D2429" s="4" t="s">
        <v>6137</v>
      </c>
      <c r="E2429" s="4" t="s">
        <v>501</v>
      </c>
      <c r="F2429" s="4" t="s">
        <v>23</v>
      </c>
    </row>
    <row r="2430" spans="1:6" ht="15.75" customHeight="1">
      <c r="A2430" s="5">
        <v>2429</v>
      </c>
      <c r="B2430" s="6" t="s">
        <v>6135</v>
      </c>
      <c r="C2430" s="7" t="s">
        <v>7108</v>
      </c>
      <c r="D2430" s="4" t="s">
        <v>7109</v>
      </c>
      <c r="E2430" s="4" t="s">
        <v>6176</v>
      </c>
      <c r="F2430" s="4" t="s">
        <v>23</v>
      </c>
    </row>
    <row r="2431" spans="1:6" ht="15.75" customHeight="1">
      <c r="A2431" s="5">
        <v>2430</v>
      </c>
      <c r="B2431" s="6" t="s">
        <v>7110</v>
      </c>
      <c r="C2431" s="7" t="s">
        <v>7111</v>
      </c>
      <c r="D2431" s="4" t="s">
        <v>7112</v>
      </c>
      <c r="E2431" s="4" t="s">
        <v>6195</v>
      </c>
      <c r="F2431" s="4" t="s">
        <v>23</v>
      </c>
    </row>
    <row r="2432" spans="1:6" ht="15.75" customHeight="1">
      <c r="A2432" s="5">
        <v>2431</v>
      </c>
      <c r="B2432" s="6" t="s">
        <v>7113</v>
      </c>
      <c r="C2432" s="7" t="s">
        <v>7114</v>
      </c>
      <c r="D2432" s="4" t="s">
        <v>7115</v>
      </c>
      <c r="E2432" s="4" t="s">
        <v>6176</v>
      </c>
      <c r="F2432" s="4" t="s">
        <v>23</v>
      </c>
    </row>
    <row r="2433" spans="1:6" ht="15.75" customHeight="1">
      <c r="A2433" s="5">
        <v>2432</v>
      </c>
      <c r="B2433" s="6" t="s">
        <v>7116</v>
      </c>
      <c r="C2433" s="7" t="s">
        <v>7117</v>
      </c>
      <c r="D2433" s="4" t="s">
        <v>7118</v>
      </c>
      <c r="E2433" s="4" t="s">
        <v>6176</v>
      </c>
      <c r="F2433" s="4" t="s">
        <v>23</v>
      </c>
    </row>
    <row r="2434" spans="1:6" ht="15.75" customHeight="1">
      <c r="A2434" s="5">
        <v>2433</v>
      </c>
      <c r="B2434" s="6" t="s">
        <v>7119</v>
      </c>
      <c r="C2434" s="7" t="s">
        <v>7120</v>
      </c>
      <c r="D2434" s="4" t="s">
        <v>7121</v>
      </c>
      <c r="E2434" s="4" t="s">
        <v>569</v>
      </c>
      <c r="F2434" s="4" t="s">
        <v>23</v>
      </c>
    </row>
    <row r="2435" spans="1:6" ht="15.75" customHeight="1">
      <c r="A2435" s="5">
        <v>2434</v>
      </c>
      <c r="B2435" s="6" t="s">
        <v>7122</v>
      </c>
      <c r="C2435" s="7" t="s">
        <v>7123</v>
      </c>
      <c r="D2435" s="4" t="s">
        <v>7124</v>
      </c>
      <c r="E2435" s="4" t="s">
        <v>384</v>
      </c>
      <c r="F2435" s="4" t="s">
        <v>23</v>
      </c>
    </row>
    <row r="2436" spans="1:6" ht="15.75" customHeight="1">
      <c r="A2436" s="5">
        <v>2435</v>
      </c>
      <c r="B2436" s="6" t="s">
        <v>7125</v>
      </c>
      <c r="C2436" s="7" t="s">
        <v>7126</v>
      </c>
      <c r="D2436" s="4" t="s">
        <v>7127</v>
      </c>
      <c r="E2436" s="4" t="s">
        <v>6195</v>
      </c>
      <c r="F2436" s="4" t="s">
        <v>23</v>
      </c>
    </row>
    <row r="2437" spans="1:6" ht="15.75" customHeight="1">
      <c r="A2437" s="5">
        <v>2436</v>
      </c>
      <c r="B2437" s="6" t="s">
        <v>7128</v>
      </c>
      <c r="C2437" s="7" t="s">
        <v>7129</v>
      </c>
      <c r="D2437" s="4" t="s">
        <v>7130</v>
      </c>
      <c r="E2437" s="4" t="s">
        <v>6204</v>
      </c>
      <c r="F2437" s="4" t="s">
        <v>23</v>
      </c>
    </row>
    <row r="2438" spans="1:6" ht="15.75" customHeight="1">
      <c r="A2438" s="5">
        <v>2437</v>
      </c>
      <c r="B2438" s="6" t="s">
        <v>7131</v>
      </c>
      <c r="C2438" s="7" t="s">
        <v>7132</v>
      </c>
      <c r="D2438" s="4" t="s">
        <v>7133</v>
      </c>
      <c r="E2438" s="4" t="s">
        <v>6204</v>
      </c>
      <c r="F2438" s="4" t="s">
        <v>23</v>
      </c>
    </row>
    <row r="2439" spans="1:6" ht="15.75" customHeight="1">
      <c r="A2439" s="5">
        <v>2438</v>
      </c>
      <c r="B2439" s="6" t="s">
        <v>7134</v>
      </c>
      <c r="C2439" s="7" t="s">
        <v>7135</v>
      </c>
      <c r="D2439" s="4" t="s">
        <v>7136</v>
      </c>
      <c r="E2439" s="4" t="s">
        <v>388</v>
      </c>
      <c r="F2439" s="4" t="s">
        <v>23</v>
      </c>
    </row>
    <row r="2440" spans="1:6" ht="15.75" customHeight="1">
      <c r="A2440" s="5">
        <v>2439</v>
      </c>
      <c r="B2440" s="6" t="s">
        <v>7137</v>
      </c>
      <c r="C2440" s="7" t="s">
        <v>7138</v>
      </c>
      <c r="D2440" s="4" t="s">
        <v>7139</v>
      </c>
      <c r="E2440" s="4" t="s">
        <v>6204</v>
      </c>
      <c r="F2440" s="4" t="s">
        <v>23</v>
      </c>
    </row>
    <row r="2441" spans="1:6" ht="15.75" customHeight="1">
      <c r="A2441" s="5">
        <v>2440</v>
      </c>
      <c r="B2441" s="6" t="s">
        <v>7140</v>
      </c>
      <c r="C2441" s="7" t="s">
        <v>7141</v>
      </c>
      <c r="D2441" s="4" t="s">
        <v>7142</v>
      </c>
      <c r="E2441" s="4" t="s">
        <v>6204</v>
      </c>
      <c r="F2441" s="4" t="s">
        <v>23</v>
      </c>
    </row>
    <row r="2442" spans="1:6" ht="15.75" customHeight="1">
      <c r="A2442" s="5">
        <v>2441</v>
      </c>
      <c r="B2442" s="6" t="s">
        <v>7143</v>
      </c>
      <c r="C2442" s="7" t="s">
        <v>7144</v>
      </c>
      <c r="D2442" s="4" t="s">
        <v>7145</v>
      </c>
      <c r="E2442" s="4" t="s">
        <v>6204</v>
      </c>
      <c r="F2442" s="4" t="s">
        <v>23</v>
      </c>
    </row>
    <row r="2443" spans="1:6" ht="15.75" customHeight="1">
      <c r="A2443" s="5">
        <v>2442</v>
      </c>
      <c r="B2443" s="6" t="s">
        <v>7146</v>
      </c>
      <c r="C2443" s="7" t="s">
        <v>7147</v>
      </c>
      <c r="D2443" s="4" t="s">
        <v>7148</v>
      </c>
      <c r="E2443" s="4" t="s">
        <v>6254</v>
      </c>
      <c r="F2443" s="4" t="s">
        <v>23</v>
      </c>
    </row>
    <row r="2444" spans="1:6" ht="15.75" customHeight="1">
      <c r="A2444" s="5">
        <v>2443</v>
      </c>
      <c r="B2444" s="6" t="s">
        <v>7149</v>
      </c>
      <c r="C2444" s="7" t="s">
        <v>7150</v>
      </c>
      <c r="D2444" s="4" t="s">
        <v>7151</v>
      </c>
      <c r="E2444" s="4" t="s">
        <v>6195</v>
      </c>
      <c r="F2444" s="4" t="s">
        <v>23</v>
      </c>
    </row>
    <row r="2445" spans="1:6" ht="15.75" customHeight="1">
      <c r="A2445" s="5">
        <v>2444</v>
      </c>
      <c r="B2445" s="6" t="s">
        <v>7152</v>
      </c>
      <c r="C2445" s="7" t="s">
        <v>7153</v>
      </c>
      <c r="D2445" s="4" t="s">
        <v>7154</v>
      </c>
      <c r="E2445" s="4" t="s">
        <v>40</v>
      </c>
      <c r="F2445" s="4" t="s">
        <v>23</v>
      </c>
    </row>
    <row r="2446" spans="1:6" ht="15.75" customHeight="1">
      <c r="A2446" s="5">
        <v>2445</v>
      </c>
      <c r="B2446" s="6" t="s">
        <v>7155</v>
      </c>
      <c r="C2446" s="7" t="s">
        <v>7156</v>
      </c>
      <c r="D2446" s="4" t="s">
        <v>7157</v>
      </c>
      <c r="E2446" s="4" t="s">
        <v>6176</v>
      </c>
      <c r="F2446" s="4" t="s">
        <v>23</v>
      </c>
    </row>
    <row r="2447" spans="1:6" ht="15.75" customHeight="1">
      <c r="A2447" s="5">
        <v>2446</v>
      </c>
      <c r="B2447" s="6" t="s">
        <v>7158</v>
      </c>
      <c r="C2447" s="7" t="s">
        <v>7159</v>
      </c>
      <c r="D2447" s="4" t="s">
        <v>7160</v>
      </c>
      <c r="E2447" s="4" t="s">
        <v>6279</v>
      </c>
      <c r="F2447" s="4" t="s">
        <v>23</v>
      </c>
    </row>
    <row r="2448" spans="1:6" ht="15.75" customHeight="1">
      <c r="A2448" s="5">
        <v>2447</v>
      </c>
      <c r="B2448" s="6" t="s">
        <v>7161</v>
      </c>
      <c r="C2448" s="7" t="s">
        <v>7162</v>
      </c>
      <c r="D2448" s="4" t="s">
        <v>7163</v>
      </c>
      <c r="E2448" s="4" t="s">
        <v>6195</v>
      </c>
      <c r="F2448" s="4" t="s">
        <v>23</v>
      </c>
    </row>
    <row r="2449" spans="1:6" ht="15.75" customHeight="1">
      <c r="A2449" s="5">
        <v>2448</v>
      </c>
      <c r="B2449" s="6" t="s">
        <v>7164</v>
      </c>
      <c r="C2449" s="7" t="s">
        <v>7165</v>
      </c>
      <c r="D2449" s="4" t="s">
        <v>7166</v>
      </c>
      <c r="E2449" s="4" t="s">
        <v>6195</v>
      </c>
      <c r="F2449" s="4" t="s">
        <v>23</v>
      </c>
    </row>
    <row r="2450" spans="1:6" ht="15.75" customHeight="1">
      <c r="A2450" s="5">
        <v>2449</v>
      </c>
      <c r="B2450" s="6" t="s">
        <v>7167</v>
      </c>
      <c r="C2450" s="7" t="s">
        <v>7168</v>
      </c>
      <c r="D2450" s="4" t="s">
        <v>7169</v>
      </c>
      <c r="E2450" s="4" t="s">
        <v>6195</v>
      </c>
      <c r="F2450" s="4" t="s">
        <v>23</v>
      </c>
    </row>
    <row r="2451" spans="1:6" ht="15.75" customHeight="1">
      <c r="A2451" s="5">
        <v>2450</v>
      </c>
      <c r="B2451" s="6" t="s">
        <v>7170</v>
      </c>
      <c r="C2451" s="7" t="s">
        <v>7171</v>
      </c>
      <c r="D2451" s="4" t="s">
        <v>7172</v>
      </c>
      <c r="E2451" s="4" t="s">
        <v>6217</v>
      </c>
      <c r="F2451" s="4" t="s">
        <v>23</v>
      </c>
    </row>
    <row r="2452" spans="1:6" ht="15.75" customHeight="1">
      <c r="A2452" s="5">
        <v>2451</v>
      </c>
      <c r="B2452" s="6" t="s">
        <v>7173</v>
      </c>
      <c r="C2452" s="7" t="s">
        <v>7174</v>
      </c>
      <c r="D2452" s="4" t="s">
        <v>7175</v>
      </c>
      <c r="E2452" s="4" t="s">
        <v>6176</v>
      </c>
      <c r="F2452" s="4" t="s">
        <v>23</v>
      </c>
    </row>
    <row r="2453" spans="1:6" ht="15.75" customHeight="1">
      <c r="A2453" s="5">
        <v>2452</v>
      </c>
      <c r="B2453" s="6" t="s">
        <v>7176</v>
      </c>
      <c r="C2453" s="7" t="s">
        <v>7177</v>
      </c>
      <c r="D2453" s="4" t="s">
        <v>7178</v>
      </c>
      <c r="E2453" s="4" t="s">
        <v>40</v>
      </c>
      <c r="F2453" s="4" t="s">
        <v>23</v>
      </c>
    </row>
    <row r="2454" spans="1:6" ht="15.75" customHeight="1">
      <c r="A2454" s="5">
        <v>2453</v>
      </c>
      <c r="B2454" s="6" t="s">
        <v>7179</v>
      </c>
      <c r="C2454" s="7" t="s">
        <v>7180</v>
      </c>
      <c r="D2454" s="4" t="s">
        <v>7181</v>
      </c>
      <c r="E2454" s="4" t="s">
        <v>6195</v>
      </c>
      <c r="F2454" s="4" t="s">
        <v>23</v>
      </c>
    </row>
    <row r="2455" spans="1:6" ht="15.75" customHeight="1">
      <c r="A2455" s="5">
        <v>2454</v>
      </c>
      <c r="B2455" s="6" t="s">
        <v>7182</v>
      </c>
      <c r="C2455" s="7" t="s">
        <v>7183</v>
      </c>
      <c r="D2455" s="4" t="s">
        <v>7184</v>
      </c>
      <c r="E2455" s="4" t="s">
        <v>569</v>
      </c>
      <c r="F2455" s="4" t="s">
        <v>23</v>
      </c>
    </row>
    <row r="2456" spans="1:6" ht="15.75" customHeight="1">
      <c r="A2456" s="5">
        <v>2455</v>
      </c>
      <c r="B2456" s="6" t="s">
        <v>7185</v>
      </c>
      <c r="C2456" s="7" t="s">
        <v>7186</v>
      </c>
      <c r="D2456" s="4" t="s">
        <v>7187</v>
      </c>
      <c r="E2456" s="4" t="s">
        <v>6176</v>
      </c>
      <c r="F2456" s="4" t="s">
        <v>23</v>
      </c>
    </row>
    <row r="2457" spans="1:6" ht="15.75" customHeight="1">
      <c r="A2457" s="5">
        <v>2456</v>
      </c>
      <c r="B2457" s="6" t="s">
        <v>7188</v>
      </c>
      <c r="C2457" s="7" t="s">
        <v>7189</v>
      </c>
      <c r="D2457" s="4" t="s">
        <v>7190</v>
      </c>
      <c r="E2457" s="4" t="s">
        <v>40</v>
      </c>
      <c r="F2457" s="4" t="s">
        <v>23</v>
      </c>
    </row>
    <row r="2458" spans="1:6" ht="15.75" customHeight="1">
      <c r="A2458" s="5">
        <v>2457</v>
      </c>
      <c r="B2458" s="6" t="s">
        <v>7191</v>
      </c>
      <c r="C2458" s="7" t="s">
        <v>4737</v>
      </c>
      <c r="D2458" s="4" t="s">
        <v>7192</v>
      </c>
      <c r="E2458" s="4" t="s">
        <v>6195</v>
      </c>
      <c r="F2458" s="4" t="s">
        <v>23</v>
      </c>
    </row>
    <row r="2459" spans="1:6" ht="15.75" customHeight="1">
      <c r="A2459" s="5">
        <v>2458</v>
      </c>
      <c r="B2459" s="6" t="s">
        <v>7193</v>
      </c>
      <c r="C2459" s="7" t="s">
        <v>7194</v>
      </c>
      <c r="D2459" s="4" t="s">
        <v>7195</v>
      </c>
      <c r="E2459" s="4" t="s">
        <v>388</v>
      </c>
      <c r="F2459" s="4" t="s">
        <v>23</v>
      </c>
    </row>
    <row r="2460" spans="1:6" ht="15.75" customHeight="1">
      <c r="A2460" s="5">
        <v>2459</v>
      </c>
      <c r="B2460" s="6" t="s">
        <v>7196</v>
      </c>
      <c r="C2460" s="7" t="s">
        <v>7197</v>
      </c>
      <c r="D2460" s="4" t="s">
        <v>7198</v>
      </c>
      <c r="E2460" s="4" t="s">
        <v>6195</v>
      </c>
      <c r="F2460" s="4" t="s">
        <v>23</v>
      </c>
    </row>
    <row r="2461" spans="1:6" ht="15.75" customHeight="1">
      <c r="A2461" s="5">
        <v>2460</v>
      </c>
      <c r="B2461" s="6" t="s">
        <v>7199</v>
      </c>
      <c r="C2461" s="7" t="s">
        <v>7200</v>
      </c>
      <c r="D2461" s="4" t="s">
        <v>7201</v>
      </c>
      <c r="E2461" s="4" t="s">
        <v>6195</v>
      </c>
      <c r="F2461" s="4" t="s">
        <v>23</v>
      </c>
    </row>
    <row r="2462" spans="1:6" ht="15.75" customHeight="1">
      <c r="A2462" s="5">
        <v>2461</v>
      </c>
      <c r="B2462" s="6" t="s">
        <v>7202</v>
      </c>
      <c r="C2462" s="7" t="s">
        <v>7203</v>
      </c>
      <c r="D2462" s="4" t="s">
        <v>7204</v>
      </c>
      <c r="E2462" s="4" t="s">
        <v>388</v>
      </c>
      <c r="F2462" s="4" t="s">
        <v>23</v>
      </c>
    </row>
    <row r="2463" spans="1:6" ht="15.75" customHeight="1">
      <c r="A2463" s="5">
        <v>2462</v>
      </c>
      <c r="B2463" s="6" t="s">
        <v>7205</v>
      </c>
      <c r="C2463" s="7" t="s">
        <v>7206</v>
      </c>
      <c r="D2463" s="4" t="s">
        <v>7207</v>
      </c>
      <c r="E2463" s="4" t="s">
        <v>6195</v>
      </c>
      <c r="F2463" s="4" t="s">
        <v>23</v>
      </c>
    </row>
    <row r="2464" spans="1:6" ht="15.75" customHeight="1">
      <c r="A2464" s="5">
        <v>2463</v>
      </c>
      <c r="B2464" s="6" t="s">
        <v>7208</v>
      </c>
      <c r="C2464" s="7" t="s">
        <v>7209</v>
      </c>
      <c r="D2464" s="4" t="s">
        <v>7210</v>
      </c>
      <c r="E2464" s="4" t="s">
        <v>6204</v>
      </c>
      <c r="F2464" s="4" t="s">
        <v>23</v>
      </c>
    </row>
    <row r="2465" spans="1:6" ht="15.75" customHeight="1">
      <c r="A2465" s="5">
        <v>2464</v>
      </c>
      <c r="B2465" s="6" t="s">
        <v>7211</v>
      </c>
      <c r="C2465" s="7" t="s">
        <v>7212</v>
      </c>
      <c r="D2465" s="4" t="s">
        <v>7213</v>
      </c>
      <c r="E2465" s="4" t="s">
        <v>6204</v>
      </c>
      <c r="F2465" s="4" t="s">
        <v>23</v>
      </c>
    </row>
    <row r="2466" spans="1:6" ht="15.75" customHeight="1">
      <c r="A2466" s="5">
        <v>2465</v>
      </c>
      <c r="B2466" s="6" t="s">
        <v>7214</v>
      </c>
      <c r="C2466" s="7" t="s">
        <v>7215</v>
      </c>
      <c r="D2466" s="4" t="s">
        <v>7216</v>
      </c>
      <c r="E2466" s="4" t="s">
        <v>6195</v>
      </c>
      <c r="F2466" s="4" t="s">
        <v>23</v>
      </c>
    </row>
    <row r="2467" spans="1:6" ht="15.75" customHeight="1">
      <c r="A2467" s="5">
        <v>2466</v>
      </c>
      <c r="B2467" s="6" t="s">
        <v>7217</v>
      </c>
      <c r="C2467" s="7" t="s">
        <v>7218</v>
      </c>
      <c r="D2467" s="4" t="s">
        <v>7219</v>
      </c>
      <c r="E2467" s="4" t="s">
        <v>6195</v>
      </c>
      <c r="F2467" s="4" t="s">
        <v>23</v>
      </c>
    </row>
    <row r="2468" spans="1:6" ht="15.75" customHeight="1">
      <c r="A2468" s="5">
        <v>2467</v>
      </c>
      <c r="B2468" s="6" t="s">
        <v>7220</v>
      </c>
      <c r="C2468" s="7" t="s">
        <v>7221</v>
      </c>
      <c r="D2468" s="4" t="s">
        <v>7222</v>
      </c>
      <c r="E2468" s="4" t="s">
        <v>6176</v>
      </c>
      <c r="F2468" s="4" t="s">
        <v>23</v>
      </c>
    </row>
    <row r="2469" spans="1:6" ht="15.75" customHeight="1">
      <c r="A2469" s="5">
        <v>2468</v>
      </c>
      <c r="B2469" s="6" t="s">
        <v>7223</v>
      </c>
      <c r="C2469" s="7" t="s">
        <v>7224</v>
      </c>
      <c r="D2469" s="4" t="s">
        <v>7225</v>
      </c>
      <c r="E2469" s="4" t="s">
        <v>388</v>
      </c>
      <c r="F2469" s="4" t="s">
        <v>23</v>
      </c>
    </row>
    <row r="2470" spans="1:6" ht="15.75" customHeight="1">
      <c r="A2470" s="5">
        <v>2469</v>
      </c>
      <c r="B2470" s="6" t="s">
        <v>7226</v>
      </c>
      <c r="C2470" s="7" t="s">
        <v>7227</v>
      </c>
      <c r="D2470" s="4" t="s">
        <v>7228</v>
      </c>
      <c r="E2470" s="4" t="s">
        <v>569</v>
      </c>
      <c r="F2470" s="4" t="s">
        <v>23</v>
      </c>
    </row>
    <row r="2471" spans="1:6" ht="15.75" customHeight="1">
      <c r="A2471" s="5">
        <v>2470</v>
      </c>
      <c r="B2471" s="6" t="s">
        <v>7229</v>
      </c>
      <c r="C2471" s="7" t="s">
        <v>7230</v>
      </c>
      <c r="D2471" s="4" t="s">
        <v>7231</v>
      </c>
      <c r="E2471" s="4" t="s">
        <v>40</v>
      </c>
      <c r="F2471" s="4" t="s">
        <v>23</v>
      </c>
    </row>
    <row r="2472" spans="1:6" ht="15.75" customHeight="1">
      <c r="A2472" s="5">
        <v>2471</v>
      </c>
      <c r="B2472" s="6" t="s">
        <v>7232</v>
      </c>
      <c r="C2472" s="7" t="s">
        <v>7233</v>
      </c>
      <c r="D2472" s="4" t="s">
        <v>7234</v>
      </c>
      <c r="E2472" s="4" t="s">
        <v>6195</v>
      </c>
      <c r="F2472" s="4" t="s">
        <v>23</v>
      </c>
    </row>
    <row r="2473" spans="1:6" ht="15.75" customHeight="1">
      <c r="A2473" s="5">
        <v>2472</v>
      </c>
      <c r="B2473" s="6" t="s">
        <v>7235</v>
      </c>
      <c r="C2473" s="7" t="s">
        <v>7236</v>
      </c>
      <c r="D2473" s="4" t="s">
        <v>7237</v>
      </c>
      <c r="E2473" s="4" t="s">
        <v>6204</v>
      </c>
      <c r="F2473" s="4" t="s">
        <v>23</v>
      </c>
    </row>
    <row r="2474" spans="1:6" ht="15.75" customHeight="1">
      <c r="A2474" s="5">
        <v>2473</v>
      </c>
      <c r="B2474" s="6" t="s">
        <v>7238</v>
      </c>
      <c r="C2474" s="7" t="s">
        <v>7239</v>
      </c>
      <c r="D2474" s="4" t="s">
        <v>7240</v>
      </c>
      <c r="E2474" s="4" t="s">
        <v>40</v>
      </c>
      <c r="F2474" s="4" t="s">
        <v>23</v>
      </c>
    </row>
    <row r="2475" spans="1:6" ht="15.75" customHeight="1">
      <c r="A2475" s="5">
        <v>2474</v>
      </c>
      <c r="B2475" s="6" t="s">
        <v>7241</v>
      </c>
      <c r="C2475" s="7" t="s">
        <v>7242</v>
      </c>
      <c r="D2475" s="4" t="s">
        <v>7243</v>
      </c>
      <c r="E2475" s="4" t="s">
        <v>40</v>
      </c>
      <c r="F2475" s="4" t="s">
        <v>23</v>
      </c>
    </row>
    <row r="2476" spans="1:6" ht="15.75" customHeight="1">
      <c r="A2476" s="5">
        <v>2475</v>
      </c>
      <c r="B2476" s="6" t="s">
        <v>7244</v>
      </c>
      <c r="C2476" s="7" t="s">
        <v>7245</v>
      </c>
      <c r="D2476" s="4" t="s">
        <v>7246</v>
      </c>
      <c r="E2476" s="4" t="s">
        <v>6176</v>
      </c>
      <c r="F2476" s="4" t="s">
        <v>23</v>
      </c>
    </row>
    <row r="2477" spans="1:6" ht="15.75" customHeight="1">
      <c r="A2477" s="5">
        <v>2476</v>
      </c>
      <c r="B2477" s="6" t="s">
        <v>7247</v>
      </c>
      <c r="C2477" s="7" t="s">
        <v>7248</v>
      </c>
      <c r="D2477" s="4" t="s">
        <v>7249</v>
      </c>
      <c r="E2477" s="4" t="s">
        <v>40</v>
      </c>
      <c r="F2477" s="4" t="s">
        <v>23</v>
      </c>
    </row>
    <row r="2478" spans="1:6" ht="15.75" customHeight="1">
      <c r="A2478" s="5">
        <v>2477</v>
      </c>
      <c r="B2478" s="6" t="s">
        <v>7250</v>
      </c>
      <c r="C2478" s="7" t="s">
        <v>7251</v>
      </c>
      <c r="D2478" s="4" t="s">
        <v>7252</v>
      </c>
      <c r="E2478" s="4" t="s">
        <v>6204</v>
      </c>
      <c r="F2478" s="4" t="s">
        <v>23</v>
      </c>
    </row>
    <row r="2479" spans="1:6" ht="15.75" customHeight="1">
      <c r="A2479" s="5">
        <v>2478</v>
      </c>
      <c r="B2479" s="6" t="s">
        <v>7253</v>
      </c>
      <c r="C2479" s="7" t="s">
        <v>7254</v>
      </c>
      <c r="D2479" s="4" t="s">
        <v>7255</v>
      </c>
      <c r="E2479" s="4" t="s">
        <v>6204</v>
      </c>
      <c r="F2479" s="4" t="s">
        <v>23</v>
      </c>
    </row>
    <row r="2480" spans="1:6" ht="15.75" customHeight="1">
      <c r="A2480" s="5">
        <v>2479</v>
      </c>
      <c r="B2480" s="6" t="s">
        <v>7256</v>
      </c>
      <c r="C2480" s="7" t="s">
        <v>7257</v>
      </c>
      <c r="D2480" s="4" t="s">
        <v>7258</v>
      </c>
      <c r="E2480" s="4" t="s">
        <v>6254</v>
      </c>
      <c r="F2480" s="4" t="s">
        <v>23</v>
      </c>
    </row>
    <row r="2481" spans="1:6" ht="15.75" customHeight="1">
      <c r="A2481" s="5">
        <v>2480</v>
      </c>
      <c r="B2481" s="6" t="s">
        <v>7259</v>
      </c>
      <c r="C2481" s="7" t="s">
        <v>7260</v>
      </c>
      <c r="D2481" s="4" t="s">
        <v>7261</v>
      </c>
      <c r="E2481" s="4" t="s">
        <v>6195</v>
      </c>
      <c r="F2481" s="4" t="s">
        <v>23</v>
      </c>
    </row>
    <row r="2482" spans="1:6" ht="15.75" customHeight="1">
      <c r="A2482" s="5">
        <v>2481</v>
      </c>
      <c r="B2482" s="6" t="s">
        <v>7262</v>
      </c>
      <c r="C2482" s="7" t="s">
        <v>7263</v>
      </c>
      <c r="D2482" s="4" t="s">
        <v>7264</v>
      </c>
      <c r="E2482" s="4" t="s">
        <v>40</v>
      </c>
      <c r="F2482" s="4" t="s">
        <v>23</v>
      </c>
    </row>
    <row r="2483" spans="1:6" ht="15.75" customHeight="1">
      <c r="A2483" s="5">
        <v>2482</v>
      </c>
      <c r="B2483" s="6" t="s">
        <v>7265</v>
      </c>
      <c r="C2483" s="7" t="s">
        <v>7266</v>
      </c>
      <c r="D2483" s="4" t="s">
        <v>7267</v>
      </c>
      <c r="E2483" s="4" t="s">
        <v>6195</v>
      </c>
      <c r="F2483" s="4" t="s">
        <v>23</v>
      </c>
    </row>
    <row r="2484" spans="1:6" ht="15.75" customHeight="1">
      <c r="A2484" s="5">
        <v>2483</v>
      </c>
      <c r="B2484" s="6" t="s">
        <v>7268</v>
      </c>
      <c r="C2484" s="7" t="s">
        <v>7269</v>
      </c>
      <c r="D2484" s="4" t="s">
        <v>7270</v>
      </c>
      <c r="E2484" s="4" t="s">
        <v>6254</v>
      </c>
      <c r="F2484" s="4" t="s">
        <v>23</v>
      </c>
    </row>
    <row r="2485" spans="1:6" ht="15.75" customHeight="1">
      <c r="A2485" s="5">
        <v>2484</v>
      </c>
      <c r="B2485" s="6" t="s">
        <v>7271</v>
      </c>
      <c r="C2485" s="7" t="s">
        <v>7272</v>
      </c>
      <c r="D2485" s="4" t="s">
        <v>7273</v>
      </c>
      <c r="E2485" s="4" t="s">
        <v>6391</v>
      </c>
      <c r="F2485" s="4" t="s">
        <v>23</v>
      </c>
    </row>
    <row r="2486" spans="1:6" ht="15.75" customHeight="1">
      <c r="A2486" s="5">
        <v>2485</v>
      </c>
      <c r="B2486" s="6" t="s">
        <v>7274</v>
      </c>
      <c r="C2486" s="7" t="s">
        <v>7275</v>
      </c>
      <c r="D2486" s="4" t="s">
        <v>7276</v>
      </c>
      <c r="E2486" s="4" t="s">
        <v>6391</v>
      </c>
      <c r="F2486" s="4" t="s">
        <v>23</v>
      </c>
    </row>
    <row r="2487" spans="1:6" ht="15.75" customHeight="1">
      <c r="A2487" s="5">
        <v>2486</v>
      </c>
      <c r="B2487" s="6" t="s">
        <v>7277</v>
      </c>
      <c r="C2487" s="7" t="s">
        <v>7278</v>
      </c>
      <c r="D2487" s="4" t="s">
        <v>7279</v>
      </c>
      <c r="E2487" s="4" t="s">
        <v>6391</v>
      </c>
      <c r="F2487" s="4" t="s">
        <v>23</v>
      </c>
    </row>
    <row r="2488" spans="1:6" ht="15.75" customHeight="1">
      <c r="A2488" s="5">
        <v>2487</v>
      </c>
      <c r="B2488" s="6" t="s">
        <v>7280</v>
      </c>
      <c r="C2488" s="7" t="s">
        <v>7281</v>
      </c>
      <c r="D2488" s="4" t="s">
        <v>7282</v>
      </c>
      <c r="E2488" s="4" t="s">
        <v>388</v>
      </c>
      <c r="F2488" s="4" t="s">
        <v>23</v>
      </c>
    </row>
    <row r="2489" spans="1:6" ht="15.75" customHeight="1">
      <c r="A2489" s="5">
        <v>2488</v>
      </c>
      <c r="B2489" s="6" t="s">
        <v>7283</v>
      </c>
      <c r="C2489" s="7" t="s">
        <v>7284</v>
      </c>
      <c r="D2489" s="4" t="s">
        <v>7285</v>
      </c>
      <c r="E2489" s="4" t="s">
        <v>40</v>
      </c>
      <c r="F2489" s="4" t="s">
        <v>23</v>
      </c>
    </row>
    <row r="2490" spans="1:6" ht="15.75" customHeight="1">
      <c r="A2490" s="5">
        <v>2489</v>
      </c>
      <c r="B2490" s="6" t="s">
        <v>7286</v>
      </c>
      <c r="C2490" s="7" t="s">
        <v>7287</v>
      </c>
      <c r="D2490" s="4" t="s">
        <v>7288</v>
      </c>
      <c r="E2490" s="4" t="s">
        <v>6254</v>
      </c>
      <c r="F2490" s="4" t="s">
        <v>23</v>
      </c>
    </row>
    <row r="2491" spans="1:6" ht="15.75" customHeight="1">
      <c r="A2491" s="5">
        <v>2490</v>
      </c>
      <c r="B2491" s="6" t="s">
        <v>7289</v>
      </c>
      <c r="C2491" s="7" t="s">
        <v>7290</v>
      </c>
      <c r="D2491" s="4" t="s">
        <v>7291</v>
      </c>
      <c r="E2491" s="4" t="s">
        <v>6176</v>
      </c>
      <c r="F2491" s="4" t="s">
        <v>23</v>
      </c>
    </row>
    <row r="2492" spans="1:6" ht="15.75" customHeight="1">
      <c r="A2492" s="5">
        <v>2491</v>
      </c>
      <c r="B2492" s="6" t="s">
        <v>7292</v>
      </c>
      <c r="C2492" s="7" t="s">
        <v>7293</v>
      </c>
      <c r="D2492" s="4" t="s">
        <v>7294</v>
      </c>
      <c r="E2492" s="4" t="s">
        <v>40</v>
      </c>
      <c r="F2492" s="4" t="s">
        <v>23</v>
      </c>
    </row>
    <row r="2493" spans="1:6" ht="15.75" customHeight="1">
      <c r="A2493" s="5">
        <v>2492</v>
      </c>
      <c r="B2493" s="6" t="s">
        <v>7295</v>
      </c>
      <c r="C2493" s="7" t="s">
        <v>7296</v>
      </c>
      <c r="D2493" s="4" t="s">
        <v>7297</v>
      </c>
      <c r="E2493" s="4" t="s">
        <v>40</v>
      </c>
      <c r="F2493" s="4" t="s">
        <v>23</v>
      </c>
    </row>
    <row r="2494" spans="1:6" ht="15.75" customHeight="1">
      <c r="A2494" s="5">
        <v>2493</v>
      </c>
      <c r="B2494" s="6" t="s">
        <v>7298</v>
      </c>
      <c r="C2494" s="7" t="s">
        <v>7299</v>
      </c>
      <c r="D2494" s="4" t="s">
        <v>7300</v>
      </c>
      <c r="E2494" s="4" t="s">
        <v>6176</v>
      </c>
      <c r="F2494" s="4" t="s">
        <v>23</v>
      </c>
    </row>
    <row r="2495" spans="1:6" ht="15.75" customHeight="1">
      <c r="A2495" s="5">
        <v>2494</v>
      </c>
      <c r="B2495" s="6" t="s">
        <v>7301</v>
      </c>
      <c r="C2495" s="7" t="s">
        <v>7302</v>
      </c>
      <c r="D2495" s="4" t="s">
        <v>7303</v>
      </c>
      <c r="E2495" s="4" t="s">
        <v>6176</v>
      </c>
      <c r="F2495" s="4" t="s">
        <v>23</v>
      </c>
    </row>
    <row r="2496" spans="1:6" ht="15.75" customHeight="1">
      <c r="A2496" s="5">
        <v>2495</v>
      </c>
      <c r="B2496" s="6" t="s">
        <v>7304</v>
      </c>
      <c r="C2496" s="7" t="s">
        <v>7305</v>
      </c>
      <c r="D2496" s="4" t="s">
        <v>7306</v>
      </c>
      <c r="E2496" s="4" t="s">
        <v>384</v>
      </c>
      <c r="F2496" s="4" t="s">
        <v>23</v>
      </c>
    </row>
    <row r="2497" spans="1:6" ht="15.75" customHeight="1">
      <c r="A2497" s="5">
        <v>2496</v>
      </c>
      <c r="B2497" s="6" t="s">
        <v>7307</v>
      </c>
      <c r="C2497" s="7" t="s">
        <v>7308</v>
      </c>
      <c r="D2497" s="4" t="s">
        <v>7309</v>
      </c>
      <c r="E2497" s="4" t="s">
        <v>6176</v>
      </c>
      <c r="F2497" s="4" t="s">
        <v>23</v>
      </c>
    </row>
    <row r="2498" spans="1:6" ht="15.75" customHeight="1">
      <c r="A2498" s="5">
        <v>2497</v>
      </c>
      <c r="B2498" s="6" t="s">
        <v>7310</v>
      </c>
      <c r="C2498" s="7" t="s">
        <v>7311</v>
      </c>
      <c r="D2498" s="4" t="s">
        <v>7312</v>
      </c>
      <c r="E2498" s="4" t="s">
        <v>6176</v>
      </c>
      <c r="F2498" s="4" t="s">
        <v>23</v>
      </c>
    </row>
    <row r="2499" spans="1:6" ht="15.75" customHeight="1">
      <c r="A2499" s="5">
        <v>2498</v>
      </c>
      <c r="B2499" s="6" t="s">
        <v>7313</v>
      </c>
      <c r="C2499" s="7" t="s">
        <v>7314</v>
      </c>
      <c r="D2499" s="4" t="s">
        <v>7315</v>
      </c>
      <c r="E2499" s="4" t="s">
        <v>6176</v>
      </c>
      <c r="F2499" s="4" t="s">
        <v>23</v>
      </c>
    </row>
    <row r="2500" spans="1:6" ht="15.75" customHeight="1">
      <c r="A2500" s="5">
        <v>2499</v>
      </c>
      <c r="B2500" s="6" t="s">
        <v>7316</v>
      </c>
      <c r="C2500" s="7" t="s">
        <v>7317</v>
      </c>
      <c r="D2500" s="4" t="s">
        <v>7318</v>
      </c>
      <c r="E2500" s="4" t="s">
        <v>6195</v>
      </c>
      <c r="F2500" s="4" t="s">
        <v>23</v>
      </c>
    </row>
    <row r="2501" spans="1:6" ht="15.75" customHeight="1">
      <c r="A2501" s="5">
        <v>2500</v>
      </c>
      <c r="B2501" s="6" t="s">
        <v>7319</v>
      </c>
      <c r="C2501" s="7" t="s">
        <v>7320</v>
      </c>
      <c r="D2501" s="4" t="s">
        <v>7321</v>
      </c>
      <c r="E2501" s="4" t="s">
        <v>6391</v>
      </c>
      <c r="F2501" s="4" t="s">
        <v>23</v>
      </c>
    </row>
    <row r="2502" spans="1:6" ht="15.75" customHeight="1">
      <c r="A2502" s="5">
        <v>2501</v>
      </c>
      <c r="B2502" s="6" t="s">
        <v>7322</v>
      </c>
      <c r="C2502" s="7" t="s">
        <v>7323</v>
      </c>
      <c r="D2502" s="4" t="s">
        <v>7324</v>
      </c>
      <c r="E2502" s="4" t="s">
        <v>6195</v>
      </c>
      <c r="F2502" s="4" t="s">
        <v>23</v>
      </c>
    </row>
    <row r="2503" spans="1:6" ht="15.75" customHeight="1">
      <c r="A2503" s="5">
        <v>2502</v>
      </c>
      <c r="B2503" s="6" t="s">
        <v>7325</v>
      </c>
      <c r="C2503" s="7" t="s">
        <v>7326</v>
      </c>
      <c r="D2503" s="4" t="s">
        <v>7327</v>
      </c>
      <c r="E2503" s="4" t="s">
        <v>40</v>
      </c>
      <c r="F2503" s="4" t="s">
        <v>23</v>
      </c>
    </row>
    <row r="2504" spans="1:6" ht="15.75" customHeight="1">
      <c r="A2504" s="5">
        <v>2503</v>
      </c>
      <c r="B2504" s="6" t="s">
        <v>7328</v>
      </c>
      <c r="C2504" s="7" t="s">
        <v>7329</v>
      </c>
      <c r="D2504" s="4" t="s">
        <v>7330</v>
      </c>
      <c r="E2504" s="4" t="s">
        <v>6195</v>
      </c>
      <c r="F2504" s="4" t="s">
        <v>23</v>
      </c>
    </row>
    <row r="2505" spans="1:6" ht="15.75" customHeight="1">
      <c r="A2505" s="5">
        <v>2504</v>
      </c>
      <c r="B2505" s="6" t="s">
        <v>7331</v>
      </c>
      <c r="C2505" s="7" t="s">
        <v>7332</v>
      </c>
      <c r="D2505" s="4" t="s">
        <v>7333</v>
      </c>
      <c r="E2505" s="4" t="s">
        <v>6279</v>
      </c>
      <c r="F2505" s="4" t="s">
        <v>23</v>
      </c>
    </row>
    <row r="2506" spans="1:6" ht="15.75" customHeight="1">
      <c r="A2506" s="5">
        <v>2505</v>
      </c>
      <c r="B2506" s="6" t="s">
        <v>7334</v>
      </c>
      <c r="C2506" s="7" t="s">
        <v>7335</v>
      </c>
      <c r="D2506" s="4" t="s">
        <v>7336</v>
      </c>
      <c r="E2506" s="4" t="s">
        <v>6279</v>
      </c>
      <c r="F2506" s="4" t="s">
        <v>23</v>
      </c>
    </row>
    <row r="2507" spans="1:6" ht="15.75" customHeight="1">
      <c r="A2507" s="5">
        <v>2506</v>
      </c>
      <c r="B2507" s="6" t="s">
        <v>7337</v>
      </c>
      <c r="C2507" s="7" t="s">
        <v>7338</v>
      </c>
      <c r="D2507" s="4" t="s">
        <v>7339</v>
      </c>
      <c r="E2507" s="4" t="s">
        <v>6279</v>
      </c>
      <c r="F2507" s="4" t="s">
        <v>23</v>
      </c>
    </row>
    <row r="2508" spans="1:6" ht="15.75" customHeight="1">
      <c r="A2508" s="5">
        <v>2507</v>
      </c>
      <c r="B2508" s="6" t="s">
        <v>7340</v>
      </c>
      <c r="C2508" s="7" t="s">
        <v>7341</v>
      </c>
      <c r="D2508" s="4" t="s">
        <v>7342</v>
      </c>
      <c r="E2508" s="4" t="s">
        <v>6204</v>
      </c>
      <c r="F2508" s="4" t="s">
        <v>23</v>
      </c>
    </row>
    <row r="2509" spans="1:6" ht="15.75" customHeight="1">
      <c r="A2509" s="5">
        <v>2508</v>
      </c>
      <c r="B2509" s="6" t="s">
        <v>7343</v>
      </c>
      <c r="C2509" s="7" t="s">
        <v>7344</v>
      </c>
      <c r="D2509" s="4" t="s">
        <v>7345</v>
      </c>
      <c r="E2509" s="4" t="s">
        <v>6176</v>
      </c>
      <c r="F2509" s="4" t="s">
        <v>23</v>
      </c>
    </row>
    <row r="2510" spans="1:6" ht="15.75" customHeight="1">
      <c r="A2510" s="5">
        <v>2509</v>
      </c>
      <c r="B2510" s="6" t="s">
        <v>7346</v>
      </c>
      <c r="C2510" s="7" t="s">
        <v>7347</v>
      </c>
      <c r="D2510" s="4" t="s">
        <v>7348</v>
      </c>
      <c r="E2510" s="4" t="s">
        <v>6176</v>
      </c>
      <c r="F2510" s="4" t="s">
        <v>23</v>
      </c>
    </row>
    <row r="2511" spans="1:6" ht="15.75" customHeight="1">
      <c r="A2511" s="5">
        <v>2510</v>
      </c>
      <c r="B2511" s="6" t="s">
        <v>7349</v>
      </c>
      <c r="C2511" s="7" t="s">
        <v>7350</v>
      </c>
      <c r="D2511" s="4" t="s">
        <v>7351</v>
      </c>
      <c r="E2511" s="4" t="s">
        <v>501</v>
      </c>
      <c r="F2511" s="4" t="s">
        <v>23</v>
      </c>
    </row>
    <row r="2512" spans="1:6" ht="15.75" customHeight="1">
      <c r="A2512" s="5">
        <v>2511</v>
      </c>
      <c r="B2512" s="6" t="s">
        <v>7352</v>
      </c>
      <c r="C2512" s="7" t="s">
        <v>7353</v>
      </c>
      <c r="D2512" s="4" t="s">
        <v>7354</v>
      </c>
      <c r="E2512" s="4" t="s">
        <v>6195</v>
      </c>
      <c r="F2512" s="4" t="s">
        <v>23</v>
      </c>
    </row>
    <row r="2513" spans="1:6" ht="15.75" customHeight="1">
      <c r="A2513" s="5">
        <v>2512</v>
      </c>
      <c r="B2513" s="6" t="s">
        <v>7355</v>
      </c>
      <c r="C2513" s="7" t="s">
        <v>7356</v>
      </c>
      <c r="D2513" s="4" t="s">
        <v>7357</v>
      </c>
      <c r="E2513" s="4" t="s">
        <v>6195</v>
      </c>
      <c r="F2513" s="4" t="s">
        <v>23</v>
      </c>
    </row>
    <row r="2514" spans="1:6" ht="15.75" customHeight="1">
      <c r="A2514" s="5">
        <v>2513</v>
      </c>
      <c r="B2514" s="6" t="s">
        <v>7358</v>
      </c>
      <c r="C2514" s="7" t="s">
        <v>7359</v>
      </c>
      <c r="D2514" s="4" t="s">
        <v>7360</v>
      </c>
      <c r="E2514" s="4" t="s">
        <v>501</v>
      </c>
      <c r="F2514" s="4" t="s">
        <v>23</v>
      </c>
    </row>
    <row r="2515" spans="1:6" ht="15.75" customHeight="1">
      <c r="A2515" s="5">
        <v>2514</v>
      </c>
      <c r="B2515" s="6" t="s">
        <v>7361</v>
      </c>
      <c r="C2515" s="7" t="s">
        <v>7362</v>
      </c>
      <c r="D2515" s="4" t="s">
        <v>7363</v>
      </c>
      <c r="E2515" s="4" t="s">
        <v>501</v>
      </c>
      <c r="F2515" s="4" t="s">
        <v>23</v>
      </c>
    </row>
    <row r="2516" spans="1:6" ht="15.75" customHeight="1">
      <c r="A2516" s="5">
        <v>2515</v>
      </c>
      <c r="B2516" s="6" t="s">
        <v>7364</v>
      </c>
      <c r="C2516" s="7" t="s">
        <v>7365</v>
      </c>
      <c r="D2516" s="4" t="s">
        <v>7366</v>
      </c>
      <c r="E2516" s="4" t="s">
        <v>6254</v>
      </c>
      <c r="F2516" s="4" t="s">
        <v>23</v>
      </c>
    </row>
    <row r="2517" spans="1:6" ht="15.75" customHeight="1">
      <c r="A2517" s="5">
        <v>2516</v>
      </c>
      <c r="B2517" s="6" t="s">
        <v>7367</v>
      </c>
      <c r="C2517" s="7" t="s">
        <v>7368</v>
      </c>
      <c r="D2517" s="4" t="s">
        <v>7369</v>
      </c>
      <c r="E2517" s="4" t="s">
        <v>569</v>
      </c>
      <c r="F2517" s="4" t="s">
        <v>23</v>
      </c>
    </row>
    <row r="2518" spans="1:6" ht="15.75" customHeight="1">
      <c r="A2518" s="5">
        <v>2517</v>
      </c>
      <c r="B2518" s="6" t="s">
        <v>7370</v>
      </c>
      <c r="C2518" s="7" t="s">
        <v>7371</v>
      </c>
      <c r="D2518" s="4" t="s">
        <v>7372</v>
      </c>
      <c r="E2518" s="4" t="s">
        <v>501</v>
      </c>
      <c r="F2518" s="4" t="s">
        <v>23</v>
      </c>
    </row>
    <row r="2519" spans="1:6" ht="15.75" customHeight="1">
      <c r="A2519" s="5">
        <v>2518</v>
      </c>
      <c r="B2519" s="6" t="s">
        <v>7373</v>
      </c>
      <c r="C2519" s="7" t="s">
        <v>7374</v>
      </c>
      <c r="D2519" s="4" t="s">
        <v>4700</v>
      </c>
      <c r="E2519" s="4" t="s">
        <v>501</v>
      </c>
      <c r="F2519" s="4" t="s">
        <v>23</v>
      </c>
    </row>
    <row r="2520" spans="1:6" ht="15.75" customHeight="1">
      <c r="A2520" s="5">
        <v>2519</v>
      </c>
      <c r="B2520" s="6" t="s">
        <v>4698</v>
      </c>
      <c r="C2520" s="7" t="s">
        <v>7375</v>
      </c>
      <c r="D2520" s="4" t="s">
        <v>7376</v>
      </c>
      <c r="E2520" s="4" t="s">
        <v>501</v>
      </c>
      <c r="F2520" s="4" t="s">
        <v>23</v>
      </c>
    </row>
    <row r="2521" spans="1:6" ht="15.75" customHeight="1">
      <c r="A2521" s="5">
        <v>2520</v>
      </c>
      <c r="B2521" s="6" t="s">
        <v>7377</v>
      </c>
      <c r="C2521" s="7" t="s">
        <v>7378</v>
      </c>
      <c r="D2521" s="4" t="s">
        <v>7379</v>
      </c>
      <c r="E2521" s="4" t="s">
        <v>384</v>
      </c>
      <c r="F2521" s="4" t="s">
        <v>23</v>
      </c>
    </row>
    <row r="2522" spans="1:6" ht="15.75" customHeight="1">
      <c r="A2522" s="5">
        <v>2521</v>
      </c>
      <c r="B2522" s="6" t="s">
        <v>7380</v>
      </c>
      <c r="C2522" s="7" t="s">
        <v>7381</v>
      </c>
      <c r="D2522" s="4" t="s">
        <v>7382</v>
      </c>
      <c r="E2522" s="4" t="s">
        <v>6176</v>
      </c>
      <c r="F2522" s="4" t="s">
        <v>23</v>
      </c>
    </row>
    <row r="2523" spans="1:6" ht="15.75" customHeight="1">
      <c r="A2523" s="5">
        <v>2522</v>
      </c>
      <c r="B2523" s="6" t="s">
        <v>7383</v>
      </c>
      <c r="C2523" s="7" t="s">
        <v>7384</v>
      </c>
      <c r="D2523" s="4" t="s">
        <v>7385</v>
      </c>
      <c r="E2523" s="4" t="s">
        <v>501</v>
      </c>
      <c r="F2523" s="4" t="s">
        <v>23</v>
      </c>
    </row>
    <row r="2524" spans="1:6" ht="15.75" customHeight="1">
      <c r="A2524" s="5">
        <v>2523</v>
      </c>
      <c r="B2524" s="6" t="s">
        <v>7386</v>
      </c>
      <c r="C2524" s="7" t="s">
        <v>7387</v>
      </c>
      <c r="D2524" s="4" t="s">
        <v>7388</v>
      </c>
      <c r="E2524" s="4" t="s">
        <v>501</v>
      </c>
      <c r="F2524" s="4" t="s">
        <v>23</v>
      </c>
    </row>
    <row r="2525" spans="1:6" ht="15.75" customHeight="1">
      <c r="A2525" s="5">
        <v>2524</v>
      </c>
      <c r="B2525" s="6" t="s">
        <v>7389</v>
      </c>
      <c r="C2525" s="7" t="s">
        <v>7390</v>
      </c>
      <c r="D2525" s="4" t="s">
        <v>7391</v>
      </c>
      <c r="E2525" s="4" t="s">
        <v>501</v>
      </c>
      <c r="F2525" s="4" t="s">
        <v>23</v>
      </c>
    </row>
    <row r="2526" spans="1:6" ht="15.75" customHeight="1">
      <c r="A2526" s="5">
        <v>2525</v>
      </c>
      <c r="B2526" s="6" t="s">
        <v>7392</v>
      </c>
      <c r="C2526" s="7" t="s">
        <v>7393</v>
      </c>
      <c r="D2526" s="4" t="s">
        <v>7394</v>
      </c>
      <c r="E2526" s="4" t="s">
        <v>501</v>
      </c>
      <c r="F2526" s="4" t="s">
        <v>23</v>
      </c>
    </row>
    <row r="2527" spans="1:6" ht="15.75" customHeight="1">
      <c r="A2527" s="5">
        <v>2526</v>
      </c>
      <c r="B2527" s="6" t="s">
        <v>7395</v>
      </c>
      <c r="C2527" s="7" t="s">
        <v>7108</v>
      </c>
      <c r="D2527" s="4" t="s">
        <v>7396</v>
      </c>
      <c r="E2527" s="4" t="s">
        <v>40</v>
      </c>
      <c r="F2527" s="4" t="s">
        <v>23</v>
      </c>
    </row>
    <row r="2528" spans="1:6" ht="15.75" customHeight="1">
      <c r="A2528" s="5">
        <v>2527</v>
      </c>
      <c r="B2528" s="6" t="s">
        <v>7397</v>
      </c>
      <c r="C2528" s="7" t="s">
        <v>7398</v>
      </c>
      <c r="D2528" s="4" t="s">
        <v>7399</v>
      </c>
      <c r="E2528" s="4" t="s">
        <v>6176</v>
      </c>
      <c r="F2528" s="4" t="s">
        <v>23</v>
      </c>
    </row>
    <row r="2529" spans="1:6" ht="15.75" customHeight="1">
      <c r="A2529" s="5">
        <v>2528</v>
      </c>
      <c r="B2529" s="6" t="s">
        <v>7400</v>
      </c>
      <c r="C2529" s="7" t="s">
        <v>7401</v>
      </c>
      <c r="D2529" s="4" t="s">
        <v>7402</v>
      </c>
      <c r="E2529" s="4" t="s">
        <v>6217</v>
      </c>
      <c r="F2529" s="4" t="s">
        <v>23</v>
      </c>
    </row>
    <row r="2530" spans="1:6" ht="15.75" customHeight="1">
      <c r="A2530" s="5">
        <v>2529</v>
      </c>
      <c r="B2530" s="6" t="s">
        <v>7403</v>
      </c>
      <c r="C2530" s="7" t="s">
        <v>7404</v>
      </c>
      <c r="D2530" s="4" t="s">
        <v>7405</v>
      </c>
      <c r="E2530" s="4" t="s">
        <v>501</v>
      </c>
      <c r="F2530" s="4" t="s">
        <v>23</v>
      </c>
    </row>
    <row r="2531" spans="1:6" ht="15.75" customHeight="1">
      <c r="A2531" s="5">
        <v>2530</v>
      </c>
      <c r="B2531" s="6" t="s">
        <v>7406</v>
      </c>
      <c r="C2531" s="7" t="s">
        <v>7407</v>
      </c>
      <c r="D2531" s="4" t="s">
        <v>7408</v>
      </c>
      <c r="E2531" s="4" t="s">
        <v>6176</v>
      </c>
      <c r="F2531" s="4" t="s">
        <v>7409</v>
      </c>
    </row>
    <row r="2532" spans="1:6" ht="15.75" customHeight="1">
      <c r="A2532" s="5">
        <v>2531</v>
      </c>
      <c r="B2532" s="6" t="s">
        <v>7410</v>
      </c>
      <c r="C2532" s="7" t="s">
        <v>7411</v>
      </c>
      <c r="D2532" s="4" t="s">
        <v>7412</v>
      </c>
      <c r="E2532" s="4" t="s">
        <v>40</v>
      </c>
      <c r="F2532" s="4" t="s">
        <v>7409</v>
      </c>
    </row>
    <row r="2533" spans="1:6" ht="15.75" customHeight="1">
      <c r="A2533" s="5">
        <v>2532</v>
      </c>
      <c r="B2533" s="6" t="s">
        <v>7413</v>
      </c>
      <c r="C2533" s="7" t="s">
        <v>7414</v>
      </c>
      <c r="D2533" s="4" t="s">
        <v>7415</v>
      </c>
      <c r="E2533" s="4" t="s">
        <v>6176</v>
      </c>
      <c r="F2533" s="4" t="s">
        <v>7409</v>
      </c>
    </row>
    <row r="2534" spans="1:6" ht="15.75" customHeight="1">
      <c r="A2534" s="5">
        <v>2533</v>
      </c>
      <c r="B2534" s="6" t="s">
        <v>7416</v>
      </c>
      <c r="C2534" s="7" t="s">
        <v>7417</v>
      </c>
      <c r="D2534" s="4" t="s">
        <v>7418</v>
      </c>
      <c r="E2534" s="4" t="s">
        <v>6195</v>
      </c>
      <c r="F2534" s="4" t="s">
        <v>7409</v>
      </c>
    </row>
    <row r="2535" spans="1:6" ht="15.75" customHeight="1">
      <c r="A2535" s="5">
        <v>2534</v>
      </c>
      <c r="B2535" s="6" t="s">
        <v>7419</v>
      </c>
      <c r="C2535" s="7" t="s">
        <v>7420</v>
      </c>
      <c r="D2535" s="4" t="s">
        <v>7421</v>
      </c>
      <c r="E2535" s="4" t="s">
        <v>501</v>
      </c>
      <c r="F2535" s="4" t="s">
        <v>7409</v>
      </c>
    </row>
    <row r="2536" spans="1:6" ht="15.75" customHeight="1">
      <c r="A2536" s="5">
        <v>2535</v>
      </c>
      <c r="B2536" s="6" t="s">
        <v>7422</v>
      </c>
      <c r="C2536" s="7" t="s">
        <v>7423</v>
      </c>
      <c r="D2536" s="4" t="s">
        <v>7424</v>
      </c>
      <c r="E2536" s="4" t="s">
        <v>6176</v>
      </c>
      <c r="F2536" s="4" t="s">
        <v>7409</v>
      </c>
    </row>
    <row r="2537" spans="1:6" ht="15.75" customHeight="1">
      <c r="A2537" s="5">
        <v>2536</v>
      </c>
      <c r="B2537" s="6" t="s">
        <v>7425</v>
      </c>
      <c r="C2537" s="7" t="s">
        <v>7426</v>
      </c>
      <c r="D2537" s="4" t="s">
        <v>7427</v>
      </c>
      <c r="E2537" s="4" t="s">
        <v>501</v>
      </c>
      <c r="F2537" s="4" t="s">
        <v>7409</v>
      </c>
    </row>
    <row r="2538" spans="1:6" ht="15.75" customHeight="1">
      <c r="A2538" s="5">
        <v>2537</v>
      </c>
      <c r="B2538" s="6" t="s">
        <v>7428</v>
      </c>
      <c r="C2538" s="7" t="s">
        <v>7429</v>
      </c>
      <c r="D2538" s="4" t="s">
        <v>7430</v>
      </c>
      <c r="E2538" s="4" t="s">
        <v>501</v>
      </c>
      <c r="F2538" s="4" t="s">
        <v>7409</v>
      </c>
    </row>
    <row r="2539" spans="1:6" ht="15.75" customHeight="1">
      <c r="A2539" s="5">
        <v>2538</v>
      </c>
      <c r="B2539" s="6" t="s">
        <v>7431</v>
      </c>
      <c r="C2539" s="7" t="s">
        <v>7432</v>
      </c>
      <c r="D2539" s="4" t="s">
        <v>7433</v>
      </c>
      <c r="E2539" s="4" t="s">
        <v>501</v>
      </c>
      <c r="F2539" s="4" t="s">
        <v>7409</v>
      </c>
    </row>
    <row r="2540" spans="1:6" ht="15.75" customHeight="1">
      <c r="A2540" s="5">
        <v>2539</v>
      </c>
      <c r="B2540" s="6" t="s">
        <v>7434</v>
      </c>
      <c r="C2540" s="7" t="s">
        <v>7435</v>
      </c>
      <c r="D2540" s="4" t="s">
        <v>7436</v>
      </c>
      <c r="E2540" s="4" t="s">
        <v>6176</v>
      </c>
      <c r="F2540" s="4" t="s">
        <v>7409</v>
      </c>
    </row>
    <row r="2541" spans="1:6" ht="15.75" customHeight="1">
      <c r="A2541" s="5">
        <v>2540</v>
      </c>
      <c r="B2541" s="6" t="s">
        <v>7437</v>
      </c>
      <c r="C2541" s="7" t="s">
        <v>7438</v>
      </c>
      <c r="D2541" s="4" t="s">
        <v>7439</v>
      </c>
      <c r="E2541" s="4" t="s">
        <v>6254</v>
      </c>
      <c r="F2541" s="4" t="s">
        <v>7409</v>
      </c>
    </row>
    <row r="2542" spans="1:6" ht="15.75" customHeight="1">
      <c r="A2542" s="5">
        <v>2541</v>
      </c>
      <c r="B2542" s="6" t="s">
        <v>7440</v>
      </c>
      <c r="C2542" s="7" t="s">
        <v>7441</v>
      </c>
      <c r="D2542" s="4" t="s">
        <v>7442</v>
      </c>
      <c r="E2542" s="4" t="s">
        <v>6254</v>
      </c>
      <c r="F2542" s="4" t="s">
        <v>7409</v>
      </c>
    </row>
    <row r="2543" spans="1:6" ht="15.75" customHeight="1">
      <c r="A2543" s="5">
        <v>2542</v>
      </c>
      <c r="B2543" s="6" t="s">
        <v>7443</v>
      </c>
      <c r="C2543" s="7" t="s">
        <v>7444</v>
      </c>
      <c r="D2543" s="4" t="s">
        <v>7445</v>
      </c>
      <c r="E2543" s="4" t="s">
        <v>501</v>
      </c>
      <c r="F2543" s="4" t="s">
        <v>7409</v>
      </c>
    </row>
    <row r="2544" spans="1:6" ht="15.75" customHeight="1">
      <c r="A2544" s="5">
        <v>2543</v>
      </c>
      <c r="B2544" s="6" t="s">
        <v>7446</v>
      </c>
      <c r="C2544" s="7" t="s">
        <v>7447</v>
      </c>
      <c r="D2544" s="4" t="s">
        <v>7448</v>
      </c>
      <c r="E2544" s="4" t="s">
        <v>501</v>
      </c>
      <c r="F2544" s="4" t="s">
        <v>7409</v>
      </c>
    </row>
    <row r="2545" spans="1:6" ht="15.75" customHeight="1">
      <c r="A2545" s="5">
        <v>2544</v>
      </c>
      <c r="B2545" s="6" t="s">
        <v>7449</v>
      </c>
      <c r="C2545" s="7" t="s">
        <v>7450</v>
      </c>
      <c r="D2545" s="4" t="s">
        <v>7451</v>
      </c>
      <c r="E2545" s="4" t="s">
        <v>501</v>
      </c>
      <c r="F2545" s="4" t="s">
        <v>7409</v>
      </c>
    </row>
    <row r="2546" spans="1:6" ht="15.75" customHeight="1">
      <c r="A2546" s="5">
        <v>2545</v>
      </c>
      <c r="B2546" s="6" t="s">
        <v>7452</v>
      </c>
      <c r="C2546" s="7" t="s">
        <v>6139</v>
      </c>
      <c r="D2546" s="4" t="s">
        <v>7453</v>
      </c>
      <c r="E2546" s="4" t="s">
        <v>501</v>
      </c>
      <c r="F2546" s="4" t="s">
        <v>7409</v>
      </c>
    </row>
    <row r="2547" spans="1:6" ht="15.75" customHeight="1">
      <c r="A2547" s="5">
        <v>2546</v>
      </c>
      <c r="B2547" s="6" t="s">
        <v>7454</v>
      </c>
      <c r="C2547" s="7" t="s">
        <v>7455</v>
      </c>
      <c r="D2547" s="4" t="s">
        <v>7456</v>
      </c>
      <c r="E2547" s="4" t="s">
        <v>501</v>
      </c>
      <c r="F2547" s="4" t="s">
        <v>7409</v>
      </c>
    </row>
    <row r="2548" spans="1:6" ht="15.75" customHeight="1">
      <c r="A2548" s="5">
        <v>2547</v>
      </c>
      <c r="B2548" s="6" t="s">
        <v>7457</v>
      </c>
      <c r="C2548" s="7" t="s">
        <v>7458</v>
      </c>
      <c r="D2548" s="4" t="s">
        <v>7459</v>
      </c>
      <c r="E2548" s="4" t="s">
        <v>501</v>
      </c>
      <c r="F2548" s="4" t="s">
        <v>7409</v>
      </c>
    </row>
    <row r="2549" spans="1:6" ht="15.75" customHeight="1">
      <c r="A2549" s="5">
        <v>2548</v>
      </c>
      <c r="B2549" s="6" t="s">
        <v>7460</v>
      </c>
      <c r="C2549" s="7" t="s">
        <v>7461</v>
      </c>
      <c r="D2549" s="4" t="s">
        <v>7462</v>
      </c>
      <c r="E2549" s="4" t="s">
        <v>569</v>
      </c>
      <c r="F2549" s="4" t="s">
        <v>7409</v>
      </c>
    </row>
    <row r="2550" spans="1:6" ht="15.75" customHeight="1">
      <c r="A2550" s="5">
        <v>2549</v>
      </c>
      <c r="B2550" s="6" t="s">
        <v>7463</v>
      </c>
      <c r="C2550" s="7" t="s">
        <v>7464</v>
      </c>
      <c r="D2550" s="4" t="s">
        <v>7465</v>
      </c>
      <c r="E2550" s="4" t="s">
        <v>6195</v>
      </c>
      <c r="F2550" s="4" t="s">
        <v>7409</v>
      </c>
    </row>
    <row r="2551" spans="1:6" ht="15.75" customHeight="1">
      <c r="A2551" s="5">
        <v>2550</v>
      </c>
      <c r="B2551" s="6" t="s">
        <v>7466</v>
      </c>
      <c r="C2551" s="7" t="s">
        <v>7467</v>
      </c>
      <c r="D2551" s="4" t="s">
        <v>7468</v>
      </c>
      <c r="E2551" s="4" t="s">
        <v>501</v>
      </c>
      <c r="F2551" s="4" t="s">
        <v>7409</v>
      </c>
    </row>
    <row r="2552" spans="1:6" ht="15.75" customHeight="1">
      <c r="A2552" s="5">
        <v>2551</v>
      </c>
      <c r="B2552" s="6" t="s">
        <v>7469</v>
      </c>
      <c r="C2552" s="7" t="s">
        <v>7470</v>
      </c>
      <c r="D2552" s="4" t="s">
        <v>7471</v>
      </c>
      <c r="E2552" s="4" t="s">
        <v>6176</v>
      </c>
      <c r="F2552" s="4" t="s">
        <v>7409</v>
      </c>
    </row>
    <row r="2553" spans="1:6" ht="15.75" customHeight="1">
      <c r="A2553" s="5">
        <v>2552</v>
      </c>
      <c r="B2553" s="6" t="s">
        <v>7472</v>
      </c>
      <c r="C2553" s="7" t="s">
        <v>7473</v>
      </c>
      <c r="D2553" s="4" t="s">
        <v>7474</v>
      </c>
      <c r="E2553" s="4" t="s">
        <v>6204</v>
      </c>
      <c r="F2553" s="4" t="s">
        <v>7409</v>
      </c>
    </row>
    <row r="2554" spans="1:6" ht="15.75" customHeight="1">
      <c r="A2554" s="5">
        <v>2553</v>
      </c>
      <c r="B2554" s="6" t="s">
        <v>7475</v>
      </c>
      <c r="C2554" s="7" t="s">
        <v>7476</v>
      </c>
      <c r="D2554" s="4" t="s">
        <v>7477</v>
      </c>
      <c r="E2554" s="4" t="s">
        <v>384</v>
      </c>
      <c r="F2554" s="4" t="s">
        <v>7409</v>
      </c>
    </row>
    <row r="2555" spans="1:6" ht="15.75" customHeight="1">
      <c r="A2555" s="5">
        <v>2554</v>
      </c>
      <c r="B2555" s="6" t="s">
        <v>7478</v>
      </c>
      <c r="C2555" s="7" t="s">
        <v>5106</v>
      </c>
      <c r="D2555" s="4" t="s">
        <v>7479</v>
      </c>
      <c r="E2555" s="4" t="s">
        <v>6204</v>
      </c>
      <c r="F2555" s="4" t="s">
        <v>7409</v>
      </c>
    </row>
    <row r="2556" spans="1:6" ht="15.75" customHeight="1">
      <c r="A2556" s="5">
        <v>2555</v>
      </c>
      <c r="B2556" s="6" t="s">
        <v>7480</v>
      </c>
      <c r="C2556" s="7" t="s">
        <v>7481</v>
      </c>
      <c r="D2556" s="4" t="s">
        <v>7482</v>
      </c>
      <c r="E2556" s="4" t="s">
        <v>384</v>
      </c>
      <c r="F2556" s="4" t="s">
        <v>7409</v>
      </c>
    </row>
    <row r="2557" spans="1:6" ht="15.75" customHeight="1">
      <c r="A2557" s="5">
        <v>2556</v>
      </c>
      <c r="B2557" s="6" t="s">
        <v>7483</v>
      </c>
      <c r="C2557" s="7" t="s">
        <v>7484</v>
      </c>
      <c r="D2557" s="4" t="s">
        <v>7485</v>
      </c>
      <c r="E2557" s="4" t="s">
        <v>388</v>
      </c>
      <c r="F2557" s="4" t="s">
        <v>7409</v>
      </c>
    </row>
    <row r="2558" spans="1:6" ht="15.75" customHeight="1">
      <c r="A2558" s="5">
        <v>2557</v>
      </c>
      <c r="B2558" s="6" t="s">
        <v>7486</v>
      </c>
      <c r="C2558" s="7" t="s">
        <v>7487</v>
      </c>
      <c r="D2558" s="4" t="s">
        <v>7488</v>
      </c>
      <c r="E2558" s="4" t="s">
        <v>40</v>
      </c>
      <c r="F2558" s="4" t="s">
        <v>7409</v>
      </c>
    </row>
    <row r="2559" spans="1:6" ht="15.75" customHeight="1">
      <c r="A2559" s="5">
        <v>2558</v>
      </c>
      <c r="B2559" s="6" t="s">
        <v>7489</v>
      </c>
      <c r="C2559" s="7" t="s">
        <v>7490</v>
      </c>
      <c r="D2559" s="4" t="s">
        <v>7491</v>
      </c>
      <c r="E2559" s="4" t="s">
        <v>6204</v>
      </c>
      <c r="F2559" s="4" t="s">
        <v>7409</v>
      </c>
    </row>
    <row r="2560" spans="1:6" ht="15.75" customHeight="1">
      <c r="A2560" s="5">
        <v>2559</v>
      </c>
      <c r="B2560" s="6" t="s">
        <v>7492</v>
      </c>
      <c r="C2560" s="7" t="s">
        <v>7493</v>
      </c>
      <c r="D2560" s="4" t="s">
        <v>7494</v>
      </c>
      <c r="E2560" s="4" t="s">
        <v>569</v>
      </c>
      <c r="F2560" s="4" t="s">
        <v>7409</v>
      </c>
    </row>
    <row r="2561" spans="1:6" ht="15.75" customHeight="1">
      <c r="A2561" s="5">
        <v>2560</v>
      </c>
      <c r="B2561" s="6" t="s">
        <v>7495</v>
      </c>
      <c r="C2561" s="7" t="s">
        <v>7496</v>
      </c>
      <c r="D2561" s="4" t="s">
        <v>7497</v>
      </c>
      <c r="E2561" s="4" t="s">
        <v>6254</v>
      </c>
      <c r="F2561" s="4" t="s">
        <v>7409</v>
      </c>
    </row>
    <row r="2562" spans="1:6" ht="15.75" customHeight="1">
      <c r="A2562" s="5">
        <v>2561</v>
      </c>
      <c r="B2562" s="6" t="s">
        <v>7498</v>
      </c>
      <c r="C2562" s="7" t="s">
        <v>7499</v>
      </c>
      <c r="D2562" s="4" t="s">
        <v>7500</v>
      </c>
      <c r="E2562" s="4" t="s">
        <v>6254</v>
      </c>
      <c r="F2562" s="4" t="s">
        <v>7409</v>
      </c>
    </row>
    <row r="2563" spans="1:6" ht="15.75" customHeight="1">
      <c r="A2563" s="5">
        <v>2562</v>
      </c>
      <c r="B2563" s="6" t="s">
        <v>7501</v>
      </c>
      <c r="C2563" s="7" t="s">
        <v>7502</v>
      </c>
      <c r="D2563" s="4" t="s">
        <v>7503</v>
      </c>
      <c r="E2563" s="4" t="s">
        <v>6195</v>
      </c>
      <c r="F2563" s="4" t="s">
        <v>7409</v>
      </c>
    </row>
    <row r="2564" spans="1:6" ht="15.75" customHeight="1">
      <c r="A2564" s="5">
        <v>2563</v>
      </c>
      <c r="B2564" s="6" t="s">
        <v>7504</v>
      </c>
      <c r="C2564" s="7" t="s">
        <v>7505</v>
      </c>
      <c r="D2564" s="4" t="s">
        <v>7506</v>
      </c>
      <c r="E2564" s="4" t="s">
        <v>6195</v>
      </c>
      <c r="F2564" s="4" t="s">
        <v>7409</v>
      </c>
    </row>
    <row r="2565" spans="1:6" ht="15.75" customHeight="1">
      <c r="A2565" s="5">
        <v>2564</v>
      </c>
      <c r="B2565" s="6" t="s">
        <v>7507</v>
      </c>
      <c r="C2565" s="7" t="s">
        <v>7508</v>
      </c>
      <c r="D2565" s="4" t="s">
        <v>7509</v>
      </c>
      <c r="E2565" s="4" t="s">
        <v>6195</v>
      </c>
      <c r="F2565" s="4" t="s">
        <v>7409</v>
      </c>
    </row>
    <row r="2566" spans="1:6" ht="15.75" customHeight="1">
      <c r="A2566" s="5">
        <v>2565</v>
      </c>
      <c r="B2566" s="6" t="s">
        <v>7510</v>
      </c>
      <c r="C2566" s="7" t="s">
        <v>7511</v>
      </c>
      <c r="D2566" s="4" t="s">
        <v>7512</v>
      </c>
      <c r="E2566" s="4" t="s">
        <v>40</v>
      </c>
      <c r="F2566" s="4" t="s">
        <v>7409</v>
      </c>
    </row>
    <row r="2567" spans="1:6" ht="15.75" customHeight="1">
      <c r="A2567" s="5">
        <v>2566</v>
      </c>
      <c r="B2567" s="6" t="s">
        <v>7513</v>
      </c>
      <c r="C2567" s="7" t="s">
        <v>7514</v>
      </c>
      <c r="D2567" s="4" t="s">
        <v>7515</v>
      </c>
      <c r="E2567" s="4" t="s">
        <v>6204</v>
      </c>
      <c r="F2567" s="4" t="s">
        <v>7409</v>
      </c>
    </row>
    <row r="2568" spans="1:6" ht="15.75" customHeight="1">
      <c r="A2568" s="5">
        <v>2567</v>
      </c>
      <c r="B2568" s="6" t="s">
        <v>7516</v>
      </c>
      <c r="C2568" s="7" t="s">
        <v>7517</v>
      </c>
      <c r="D2568" s="4" t="s">
        <v>7518</v>
      </c>
      <c r="E2568" s="4" t="s">
        <v>40</v>
      </c>
      <c r="F2568" s="4" t="s">
        <v>7409</v>
      </c>
    </row>
    <row r="2569" spans="1:6" ht="15.75" customHeight="1">
      <c r="A2569" s="5">
        <v>2568</v>
      </c>
      <c r="B2569" s="6" t="s">
        <v>7519</v>
      </c>
      <c r="C2569" s="7" t="s">
        <v>7520</v>
      </c>
      <c r="D2569" s="4" t="s">
        <v>7521</v>
      </c>
      <c r="E2569" s="4" t="s">
        <v>6204</v>
      </c>
      <c r="F2569" s="4" t="s">
        <v>7409</v>
      </c>
    </row>
    <row r="2570" spans="1:6" ht="15.75" customHeight="1">
      <c r="A2570" s="5">
        <v>2569</v>
      </c>
      <c r="B2570" s="6" t="s">
        <v>7522</v>
      </c>
      <c r="C2570" s="7" t="s">
        <v>7523</v>
      </c>
      <c r="D2570" s="4" t="s">
        <v>7524</v>
      </c>
      <c r="E2570" s="4" t="s">
        <v>6204</v>
      </c>
      <c r="F2570" s="4" t="s">
        <v>7409</v>
      </c>
    </row>
    <row r="2571" spans="1:6" ht="15.75" customHeight="1">
      <c r="A2571" s="5">
        <v>2570</v>
      </c>
      <c r="B2571" s="6" t="s">
        <v>7525</v>
      </c>
      <c r="C2571" s="7" t="s">
        <v>7526</v>
      </c>
      <c r="D2571" s="4" t="s">
        <v>7527</v>
      </c>
      <c r="E2571" s="4" t="s">
        <v>569</v>
      </c>
      <c r="F2571" s="4" t="s">
        <v>7409</v>
      </c>
    </row>
    <row r="2572" spans="1:6" ht="15.75" customHeight="1">
      <c r="A2572" s="5">
        <v>2571</v>
      </c>
      <c r="B2572" s="6" t="s">
        <v>7528</v>
      </c>
      <c r="C2572" s="7" t="s">
        <v>7529</v>
      </c>
      <c r="D2572" s="4" t="s">
        <v>7530</v>
      </c>
      <c r="E2572" s="4" t="s">
        <v>384</v>
      </c>
      <c r="F2572" s="4" t="s">
        <v>7409</v>
      </c>
    </row>
    <row r="2573" spans="1:6" ht="15.75" customHeight="1">
      <c r="A2573" s="5">
        <v>2572</v>
      </c>
      <c r="B2573" s="6" t="s">
        <v>7531</v>
      </c>
      <c r="C2573" s="7" t="s">
        <v>7532</v>
      </c>
      <c r="D2573" s="4" t="s">
        <v>7533</v>
      </c>
      <c r="E2573" s="4" t="s">
        <v>6254</v>
      </c>
      <c r="F2573" s="4" t="s">
        <v>7409</v>
      </c>
    </row>
    <row r="2574" spans="1:6" ht="15.75" customHeight="1">
      <c r="A2574" s="5">
        <v>2573</v>
      </c>
      <c r="B2574" s="6" t="s">
        <v>7534</v>
      </c>
      <c r="C2574" s="7" t="s">
        <v>7535</v>
      </c>
      <c r="D2574" s="4" t="s">
        <v>7536</v>
      </c>
      <c r="E2574" s="4" t="s">
        <v>6195</v>
      </c>
      <c r="F2574" s="4" t="s">
        <v>7409</v>
      </c>
    </row>
    <row r="2575" spans="1:6" ht="15.75" customHeight="1">
      <c r="A2575" s="5">
        <v>2574</v>
      </c>
      <c r="B2575" s="6" t="s">
        <v>7537</v>
      </c>
      <c r="C2575" s="7" t="s">
        <v>7538</v>
      </c>
      <c r="D2575" s="4" t="s">
        <v>7539</v>
      </c>
      <c r="E2575" s="4" t="s">
        <v>388</v>
      </c>
      <c r="F2575" s="4" t="s">
        <v>7409</v>
      </c>
    </row>
    <row r="2576" spans="1:6" ht="15.75" customHeight="1">
      <c r="A2576" s="5">
        <v>2575</v>
      </c>
      <c r="B2576" s="6" t="s">
        <v>7540</v>
      </c>
      <c r="C2576" s="7" t="s">
        <v>7541</v>
      </c>
      <c r="D2576" s="4" t="s">
        <v>7542</v>
      </c>
      <c r="E2576" s="4" t="s">
        <v>6204</v>
      </c>
      <c r="F2576" s="4" t="s">
        <v>7409</v>
      </c>
    </row>
    <row r="2577" spans="1:6" ht="15.75" customHeight="1">
      <c r="A2577" s="5">
        <v>2576</v>
      </c>
      <c r="B2577" s="6" t="s">
        <v>7543</v>
      </c>
      <c r="C2577" s="7" t="s">
        <v>7544</v>
      </c>
      <c r="D2577" s="4" t="s">
        <v>7545</v>
      </c>
      <c r="E2577" s="4" t="s">
        <v>6195</v>
      </c>
      <c r="F2577" s="4" t="s">
        <v>7409</v>
      </c>
    </row>
    <row r="2578" spans="1:6" ht="15.75" customHeight="1">
      <c r="A2578" s="5">
        <v>2577</v>
      </c>
      <c r="B2578" s="6" t="s">
        <v>7546</v>
      </c>
      <c r="C2578" s="7" t="s">
        <v>7547</v>
      </c>
      <c r="D2578" s="4" t="s">
        <v>7548</v>
      </c>
      <c r="E2578" s="4" t="s">
        <v>384</v>
      </c>
      <c r="F2578" s="4" t="s">
        <v>7409</v>
      </c>
    </row>
    <row r="2579" spans="1:6" ht="15.75" customHeight="1">
      <c r="A2579" s="5">
        <v>2578</v>
      </c>
      <c r="B2579" s="6" t="s">
        <v>7549</v>
      </c>
      <c r="C2579" s="7" t="s">
        <v>7550</v>
      </c>
      <c r="D2579" s="4" t="s">
        <v>7551</v>
      </c>
      <c r="E2579" s="4" t="s">
        <v>6195</v>
      </c>
      <c r="F2579" s="4" t="s">
        <v>7409</v>
      </c>
    </row>
    <row r="2580" spans="1:6" ht="15.75" customHeight="1">
      <c r="A2580" s="5">
        <v>2579</v>
      </c>
      <c r="B2580" s="6" t="s">
        <v>7552</v>
      </c>
      <c r="C2580" s="7" t="s">
        <v>7553</v>
      </c>
      <c r="D2580" s="4" t="s">
        <v>7554</v>
      </c>
      <c r="E2580" s="4" t="s">
        <v>6254</v>
      </c>
      <c r="F2580" s="4" t="s">
        <v>7409</v>
      </c>
    </row>
    <row r="2581" spans="1:6" ht="15.75" customHeight="1">
      <c r="A2581" s="5">
        <v>2580</v>
      </c>
      <c r="B2581" s="6" t="s">
        <v>7555</v>
      </c>
      <c r="C2581" s="7" t="s">
        <v>7556</v>
      </c>
      <c r="D2581" s="4" t="s">
        <v>7557</v>
      </c>
      <c r="E2581" s="4" t="s">
        <v>388</v>
      </c>
      <c r="F2581" s="4" t="s">
        <v>7409</v>
      </c>
    </row>
    <row r="2582" spans="1:6" ht="15.75" customHeight="1">
      <c r="A2582" s="5">
        <v>2581</v>
      </c>
      <c r="B2582" s="6" t="s">
        <v>7558</v>
      </c>
      <c r="C2582" s="7" t="s">
        <v>7559</v>
      </c>
      <c r="D2582" s="4" t="s">
        <v>7560</v>
      </c>
      <c r="E2582" s="4" t="s">
        <v>6254</v>
      </c>
      <c r="F2582" s="4" t="s">
        <v>7409</v>
      </c>
    </row>
    <row r="2583" spans="1:6" ht="15.75" customHeight="1">
      <c r="A2583" s="5">
        <v>2582</v>
      </c>
      <c r="B2583" s="6" t="s">
        <v>7561</v>
      </c>
      <c r="C2583" s="7" t="s">
        <v>7562</v>
      </c>
      <c r="D2583" s="4" t="s">
        <v>7563</v>
      </c>
      <c r="E2583" s="4" t="s">
        <v>6195</v>
      </c>
      <c r="F2583" s="4" t="s">
        <v>7409</v>
      </c>
    </row>
    <row r="2584" spans="1:6" ht="15.75" customHeight="1">
      <c r="A2584" s="5">
        <v>2583</v>
      </c>
      <c r="B2584" s="6" t="s">
        <v>7564</v>
      </c>
      <c r="C2584" s="7" t="s">
        <v>7565</v>
      </c>
      <c r="D2584" s="4" t="s">
        <v>7566</v>
      </c>
      <c r="E2584" s="4" t="s">
        <v>501</v>
      </c>
      <c r="F2584" s="4" t="s">
        <v>7409</v>
      </c>
    </row>
    <row r="2585" spans="1:6" ht="15.75" customHeight="1">
      <c r="A2585" s="5">
        <v>2584</v>
      </c>
      <c r="B2585" s="6" t="s">
        <v>7567</v>
      </c>
      <c r="C2585" s="7" t="s">
        <v>7568</v>
      </c>
      <c r="D2585" s="4" t="s">
        <v>7569</v>
      </c>
      <c r="E2585" s="4" t="s">
        <v>6279</v>
      </c>
      <c r="F2585" s="4" t="s">
        <v>7409</v>
      </c>
    </row>
    <row r="2586" spans="1:6" ht="15.75" customHeight="1">
      <c r="A2586" s="5">
        <v>2585</v>
      </c>
      <c r="B2586" s="6" t="s">
        <v>7570</v>
      </c>
      <c r="C2586" s="7" t="s">
        <v>7571</v>
      </c>
      <c r="D2586" s="4" t="s">
        <v>7572</v>
      </c>
      <c r="E2586" s="4" t="s">
        <v>6176</v>
      </c>
      <c r="F2586" s="4" t="s">
        <v>7409</v>
      </c>
    </row>
    <row r="2587" spans="1:6" ht="15.75" customHeight="1">
      <c r="A2587" s="5">
        <v>2586</v>
      </c>
      <c r="B2587" s="6" t="s">
        <v>7573</v>
      </c>
      <c r="C2587" s="7" t="s">
        <v>7574</v>
      </c>
      <c r="D2587" s="4" t="s">
        <v>2185</v>
      </c>
      <c r="E2587" s="4" t="s">
        <v>6279</v>
      </c>
      <c r="F2587" s="4" t="s">
        <v>7409</v>
      </c>
    </row>
    <row r="2588" spans="1:6" ht="15.75" customHeight="1">
      <c r="A2588" s="5">
        <v>2587</v>
      </c>
      <c r="B2588" s="6" t="s">
        <v>2183</v>
      </c>
      <c r="C2588" s="7" t="s">
        <v>7575</v>
      </c>
      <c r="D2588" s="4" t="s">
        <v>7576</v>
      </c>
      <c r="E2588" s="4" t="s">
        <v>6204</v>
      </c>
      <c r="F2588" s="4" t="s">
        <v>7409</v>
      </c>
    </row>
    <row r="2589" spans="1:6" ht="15.75" customHeight="1">
      <c r="A2589" s="5">
        <v>2588</v>
      </c>
      <c r="B2589" s="6" t="s">
        <v>7577</v>
      </c>
      <c r="C2589" s="7" t="s">
        <v>7578</v>
      </c>
      <c r="D2589" s="4" t="s">
        <v>7579</v>
      </c>
      <c r="E2589" s="4" t="s">
        <v>569</v>
      </c>
      <c r="F2589" s="4" t="s">
        <v>7409</v>
      </c>
    </row>
    <row r="2590" spans="1:6" ht="15.75" customHeight="1">
      <c r="A2590" s="5">
        <v>2589</v>
      </c>
      <c r="B2590" s="6" t="s">
        <v>7580</v>
      </c>
      <c r="C2590" s="7" t="s">
        <v>7581</v>
      </c>
      <c r="D2590" s="4" t="s">
        <v>7582</v>
      </c>
      <c r="E2590" s="4" t="s">
        <v>6204</v>
      </c>
      <c r="F2590" s="4" t="s">
        <v>7409</v>
      </c>
    </row>
    <row r="2591" spans="1:6" ht="15.75" customHeight="1">
      <c r="A2591" s="5">
        <v>2590</v>
      </c>
      <c r="B2591" s="6" t="s">
        <v>7583</v>
      </c>
      <c r="C2591" s="7" t="s">
        <v>7584</v>
      </c>
      <c r="D2591" s="4" t="s">
        <v>7585</v>
      </c>
      <c r="E2591" s="4" t="s">
        <v>6204</v>
      </c>
      <c r="F2591" s="4" t="s">
        <v>7409</v>
      </c>
    </row>
    <row r="2592" spans="1:6" ht="15.75" customHeight="1">
      <c r="A2592" s="5">
        <v>2591</v>
      </c>
      <c r="B2592" s="6" t="s">
        <v>7586</v>
      </c>
      <c r="C2592" s="7" t="s">
        <v>7587</v>
      </c>
      <c r="D2592" s="4" t="s">
        <v>7588</v>
      </c>
      <c r="E2592" s="4" t="s">
        <v>569</v>
      </c>
      <c r="F2592" s="4" t="s">
        <v>7409</v>
      </c>
    </row>
    <row r="2593" spans="1:6" ht="15.75" customHeight="1">
      <c r="A2593" s="5">
        <v>2592</v>
      </c>
      <c r="B2593" s="6" t="s">
        <v>7589</v>
      </c>
      <c r="C2593" s="7" t="s">
        <v>7590</v>
      </c>
      <c r="D2593" s="4" t="s">
        <v>7591</v>
      </c>
      <c r="E2593" s="4" t="s">
        <v>6391</v>
      </c>
      <c r="F2593" s="4" t="s">
        <v>7409</v>
      </c>
    </row>
    <row r="2594" spans="1:6" ht="15.75" customHeight="1">
      <c r="A2594" s="5">
        <v>2593</v>
      </c>
      <c r="B2594" s="6" t="s">
        <v>7592</v>
      </c>
      <c r="C2594" s="7" t="s">
        <v>7593</v>
      </c>
      <c r="D2594" s="4" t="s">
        <v>7594</v>
      </c>
      <c r="E2594" s="4" t="s">
        <v>6391</v>
      </c>
      <c r="F2594" s="4" t="s">
        <v>7409</v>
      </c>
    </row>
    <row r="2595" spans="1:6" ht="15.75" customHeight="1">
      <c r="A2595" s="5">
        <v>2594</v>
      </c>
      <c r="B2595" s="6" t="s">
        <v>7595</v>
      </c>
      <c r="C2595" s="7" t="s">
        <v>7596</v>
      </c>
      <c r="D2595" s="4" t="s">
        <v>7597</v>
      </c>
      <c r="E2595" s="4" t="s">
        <v>6195</v>
      </c>
      <c r="F2595" s="4" t="s">
        <v>7409</v>
      </c>
    </row>
    <row r="2596" spans="1:6" ht="15.75" customHeight="1">
      <c r="A2596" s="5">
        <v>2595</v>
      </c>
      <c r="B2596" s="6" t="s">
        <v>7598</v>
      </c>
      <c r="C2596" s="7" t="s">
        <v>7599</v>
      </c>
      <c r="D2596" s="4" t="s">
        <v>7600</v>
      </c>
      <c r="E2596" s="4" t="s">
        <v>569</v>
      </c>
      <c r="F2596" s="4" t="s">
        <v>7409</v>
      </c>
    </row>
    <row r="2597" spans="1:6" ht="15.75" customHeight="1">
      <c r="A2597" s="5">
        <v>2596</v>
      </c>
      <c r="B2597" s="6" t="s">
        <v>7601</v>
      </c>
      <c r="C2597" s="7" t="s">
        <v>7602</v>
      </c>
      <c r="D2597" s="4" t="s">
        <v>7603</v>
      </c>
      <c r="E2597" s="4" t="s">
        <v>6195</v>
      </c>
      <c r="F2597" s="4" t="s">
        <v>7409</v>
      </c>
    </row>
    <row r="2598" spans="1:6" ht="15.75" customHeight="1">
      <c r="A2598" s="5">
        <v>2597</v>
      </c>
      <c r="B2598" s="6" t="s">
        <v>7604</v>
      </c>
      <c r="C2598" s="7" t="s">
        <v>7605</v>
      </c>
      <c r="D2598" s="4" t="s">
        <v>7606</v>
      </c>
      <c r="E2598" s="4" t="s">
        <v>6254</v>
      </c>
      <c r="F2598" s="4" t="s">
        <v>7409</v>
      </c>
    </row>
    <row r="2599" spans="1:6" ht="15.75" customHeight="1">
      <c r="A2599" s="5">
        <v>2598</v>
      </c>
      <c r="B2599" s="6" t="s">
        <v>7607</v>
      </c>
      <c r="C2599" s="7" t="s">
        <v>7608</v>
      </c>
      <c r="D2599" s="4" t="s">
        <v>7609</v>
      </c>
      <c r="E2599" s="4" t="s">
        <v>6279</v>
      </c>
      <c r="F2599" s="4" t="s">
        <v>7409</v>
      </c>
    </row>
    <row r="2600" spans="1:6" ht="15.75" customHeight="1">
      <c r="A2600" s="5">
        <v>2599</v>
      </c>
      <c r="B2600" s="6" t="s">
        <v>7610</v>
      </c>
      <c r="C2600" s="7" t="s">
        <v>7611</v>
      </c>
      <c r="D2600" s="4" t="s">
        <v>7612</v>
      </c>
      <c r="E2600" s="4" t="s">
        <v>6195</v>
      </c>
      <c r="F2600" s="4" t="s">
        <v>7409</v>
      </c>
    </row>
    <row r="2601" spans="1:6" ht="15.75" customHeight="1">
      <c r="A2601" s="5">
        <v>2600</v>
      </c>
      <c r="B2601" s="6" t="s">
        <v>7613</v>
      </c>
      <c r="C2601" s="7" t="s">
        <v>7614</v>
      </c>
      <c r="D2601" s="4" t="s">
        <v>7615</v>
      </c>
      <c r="E2601" s="4" t="s">
        <v>569</v>
      </c>
      <c r="F2601" s="4" t="s">
        <v>7409</v>
      </c>
    </row>
    <row r="2602" spans="1:6" ht="15.75" customHeight="1">
      <c r="A2602" s="5">
        <v>2601</v>
      </c>
      <c r="B2602" s="6" t="s">
        <v>7616</v>
      </c>
      <c r="C2602" s="7" t="s">
        <v>7617</v>
      </c>
      <c r="D2602" s="4" t="s">
        <v>7618</v>
      </c>
      <c r="E2602" s="4" t="s">
        <v>1769</v>
      </c>
      <c r="F2602" s="4" t="s">
        <v>7409</v>
      </c>
    </row>
    <row r="2603" spans="1:6" ht="15.75" customHeight="1">
      <c r="A2603" s="5">
        <v>2602</v>
      </c>
      <c r="B2603" s="6" t="s">
        <v>7619</v>
      </c>
      <c r="C2603" s="7" t="s">
        <v>7620</v>
      </c>
      <c r="D2603" s="4" t="s">
        <v>7621</v>
      </c>
      <c r="E2603" s="4" t="s">
        <v>6391</v>
      </c>
      <c r="F2603" s="4" t="s">
        <v>7409</v>
      </c>
    </row>
    <row r="2604" spans="1:6" ht="15.75" customHeight="1">
      <c r="A2604" s="5">
        <v>2603</v>
      </c>
      <c r="B2604" s="6" t="s">
        <v>7622</v>
      </c>
      <c r="C2604" s="7" t="s">
        <v>7623</v>
      </c>
      <c r="D2604" s="4" t="s">
        <v>7624</v>
      </c>
      <c r="E2604" s="4" t="s">
        <v>6391</v>
      </c>
      <c r="F2604" s="4" t="s">
        <v>7409</v>
      </c>
    </row>
    <row r="2605" spans="1:6" ht="15.75" customHeight="1">
      <c r="A2605" s="5">
        <v>2604</v>
      </c>
      <c r="B2605" s="6" t="s">
        <v>7625</v>
      </c>
      <c r="C2605" s="7" t="s">
        <v>7626</v>
      </c>
      <c r="D2605" s="4" t="s">
        <v>7627</v>
      </c>
      <c r="E2605" s="4" t="s">
        <v>6195</v>
      </c>
      <c r="F2605" s="4" t="s">
        <v>7409</v>
      </c>
    </row>
    <row r="2606" spans="1:6" ht="15.75" customHeight="1">
      <c r="A2606" s="5">
        <v>2605</v>
      </c>
      <c r="B2606" s="6" t="s">
        <v>7628</v>
      </c>
      <c r="C2606" s="7" t="s">
        <v>7629</v>
      </c>
      <c r="D2606" s="4" t="s">
        <v>7630</v>
      </c>
      <c r="E2606" s="4" t="s">
        <v>6176</v>
      </c>
      <c r="F2606" s="4" t="s">
        <v>7409</v>
      </c>
    </row>
    <row r="2607" spans="1:6" ht="15.75" customHeight="1">
      <c r="A2607" s="5">
        <v>2606</v>
      </c>
      <c r="B2607" s="6" t="s">
        <v>7631</v>
      </c>
      <c r="C2607" s="7" t="s">
        <v>7632</v>
      </c>
      <c r="D2607" s="4" t="s">
        <v>7633</v>
      </c>
      <c r="E2607" s="4" t="s">
        <v>40</v>
      </c>
      <c r="F2607" s="4" t="s">
        <v>7409</v>
      </c>
    </row>
    <row r="2608" spans="1:6" ht="15.75" customHeight="1">
      <c r="A2608" s="5">
        <v>2607</v>
      </c>
      <c r="B2608" s="6" t="s">
        <v>7634</v>
      </c>
      <c r="C2608" s="7" t="s">
        <v>7635</v>
      </c>
      <c r="D2608" s="4" t="s">
        <v>7636</v>
      </c>
      <c r="E2608" s="4" t="s">
        <v>6391</v>
      </c>
      <c r="F2608" s="4" t="s">
        <v>7409</v>
      </c>
    </row>
    <row r="2609" spans="1:6" ht="15.75" customHeight="1">
      <c r="A2609" s="5">
        <v>2608</v>
      </c>
      <c r="B2609" s="6" t="s">
        <v>7637</v>
      </c>
      <c r="C2609" s="7" t="s">
        <v>7638</v>
      </c>
      <c r="D2609" s="4" t="s">
        <v>7639</v>
      </c>
      <c r="E2609" s="4" t="s">
        <v>569</v>
      </c>
      <c r="F2609" s="4" t="s">
        <v>7409</v>
      </c>
    </row>
    <row r="2610" spans="1:6" ht="15.75" customHeight="1">
      <c r="A2610" s="5">
        <v>2609</v>
      </c>
      <c r="B2610" s="6" t="s">
        <v>7640</v>
      </c>
      <c r="C2610" s="7" t="s">
        <v>7641</v>
      </c>
      <c r="D2610" s="4" t="s">
        <v>7642</v>
      </c>
      <c r="E2610" s="4" t="s">
        <v>6204</v>
      </c>
      <c r="F2610" s="4" t="s">
        <v>7409</v>
      </c>
    </row>
    <row r="2611" spans="1:6" ht="15.75" customHeight="1">
      <c r="A2611" s="5">
        <v>2610</v>
      </c>
      <c r="B2611" s="6" t="s">
        <v>7643</v>
      </c>
      <c r="C2611" s="7" t="s">
        <v>7644</v>
      </c>
      <c r="D2611" s="4" t="s">
        <v>7645</v>
      </c>
      <c r="E2611" s="4" t="s">
        <v>6391</v>
      </c>
      <c r="F2611" s="4" t="s">
        <v>7409</v>
      </c>
    </row>
    <row r="2612" spans="1:6" ht="15.75" customHeight="1">
      <c r="A2612" s="5">
        <v>2611</v>
      </c>
      <c r="B2612" s="6" t="s">
        <v>7646</v>
      </c>
      <c r="C2612" s="7" t="s">
        <v>7647</v>
      </c>
      <c r="D2612" s="4" t="s">
        <v>7648</v>
      </c>
      <c r="E2612" s="4" t="s">
        <v>6254</v>
      </c>
      <c r="F2612" s="4" t="s">
        <v>7409</v>
      </c>
    </row>
    <row r="2613" spans="1:6" ht="15.75" customHeight="1">
      <c r="A2613" s="5">
        <v>2612</v>
      </c>
      <c r="B2613" s="6" t="s">
        <v>7649</v>
      </c>
      <c r="C2613" s="7" t="s">
        <v>7650</v>
      </c>
      <c r="D2613" s="4" t="s">
        <v>7651</v>
      </c>
      <c r="E2613" s="4" t="s">
        <v>6176</v>
      </c>
      <c r="F2613" s="4" t="s">
        <v>7409</v>
      </c>
    </row>
    <row r="2614" spans="1:6" ht="15.75" customHeight="1">
      <c r="A2614" s="5">
        <v>2613</v>
      </c>
      <c r="B2614" s="6" t="s">
        <v>7652</v>
      </c>
      <c r="C2614" s="7" t="s">
        <v>7653</v>
      </c>
      <c r="D2614" s="4" t="s">
        <v>7654</v>
      </c>
      <c r="E2614" s="4" t="s">
        <v>6254</v>
      </c>
      <c r="F2614" s="4" t="s">
        <v>7409</v>
      </c>
    </row>
    <row r="2615" spans="1:6" ht="15.75" customHeight="1">
      <c r="A2615" s="5">
        <v>2614</v>
      </c>
      <c r="B2615" s="6" t="s">
        <v>7655</v>
      </c>
      <c r="C2615" s="7" t="s">
        <v>7656</v>
      </c>
      <c r="D2615" s="4" t="s">
        <v>7657</v>
      </c>
      <c r="E2615" s="4" t="s">
        <v>6254</v>
      </c>
      <c r="F2615" s="4" t="s">
        <v>7409</v>
      </c>
    </row>
    <row r="2616" spans="1:6" ht="15.75" customHeight="1">
      <c r="A2616" s="5">
        <v>2615</v>
      </c>
      <c r="B2616" s="6" t="s">
        <v>7658</v>
      </c>
      <c r="C2616" s="7" t="s">
        <v>7659</v>
      </c>
      <c r="D2616" s="4" t="s">
        <v>7660</v>
      </c>
      <c r="E2616" s="4" t="s">
        <v>6176</v>
      </c>
      <c r="F2616" s="4" t="s">
        <v>7409</v>
      </c>
    </row>
    <row r="2617" spans="1:6" ht="15.75" customHeight="1">
      <c r="A2617" s="5">
        <v>2616</v>
      </c>
      <c r="B2617" s="6" t="s">
        <v>7661</v>
      </c>
      <c r="C2617" s="7" t="s">
        <v>7662</v>
      </c>
      <c r="D2617" s="4" t="s">
        <v>7663</v>
      </c>
      <c r="E2617" s="4" t="s">
        <v>501</v>
      </c>
      <c r="F2617" s="4" t="s">
        <v>7409</v>
      </c>
    </row>
    <row r="2618" spans="1:6" ht="15.75" customHeight="1">
      <c r="A2618" s="5">
        <v>2617</v>
      </c>
      <c r="B2618" s="6" t="s">
        <v>7664</v>
      </c>
      <c r="C2618" s="7" t="s">
        <v>7665</v>
      </c>
      <c r="D2618" s="4" t="s">
        <v>7666</v>
      </c>
      <c r="E2618" s="4" t="s">
        <v>6204</v>
      </c>
      <c r="F2618" s="4" t="s">
        <v>7409</v>
      </c>
    </row>
    <row r="2619" spans="1:6" ht="15.75" customHeight="1">
      <c r="A2619" s="5">
        <v>2618</v>
      </c>
      <c r="B2619" s="6" t="s">
        <v>7667</v>
      </c>
      <c r="C2619" s="7" t="s">
        <v>7668</v>
      </c>
      <c r="D2619" s="4" t="s">
        <v>7669</v>
      </c>
      <c r="E2619" s="4" t="s">
        <v>6279</v>
      </c>
      <c r="F2619" s="4" t="s">
        <v>7409</v>
      </c>
    </row>
    <row r="2620" spans="1:6" ht="15.75" customHeight="1">
      <c r="A2620" s="5">
        <v>2619</v>
      </c>
      <c r="B2620" s="6" t="s">
        <v>7670</v>
      </c>
      <c r="C2620" s="7" t="s">
        <v>7671</v>
      </c>
      <c r="D2620" s="4" t="s">
        <v>7672</v>
      </c>
      <c r="E2620" s="4" t="s">
        <v>6583</v>
      </c>
      <c r="F2620" s="4" t="s">
        <v>7409</v>
      </c>
    </row>
    <row r="2621" spans="1:6" ht="15.75" customHeight="1">
      <c r="A2621" s="5">
        <v>2620</v>
      </c>
      <c r="B2621" s="6" t="s">
        <v>7673</v>
      </c>
      <c r="C2621" s="7" t="s">
        <v>7674</v>
      </c>
      <c r="D2621" s="4" t="s">
        <v>7675</v>
      </c>
      <c r="E2621" s="4" t="s">
        <v>6279</v>
      </c>
      <c r="F2621" s="4" t="s">
        <v>7409</v>
      </c>
    </row>
    <row r="2622" spans="1:6" ht="15.75" customHeight="1">
      <c r="A2622" s="5">
        <v>2621</v>
      </c>
      <c r="B2622" s="6" t="s">
        <v>7676</v>
      </c>
      <c r="C2622" s="7" t="s">
        <v>7677</v>
      </c>
      <c r="D2622" s="4" t="s">
        <v>7678</v>
      </c>
      <c r="E2622" s="4" t="s">
        <v>6217</v>
      </c>
      <c r="F2622" s="4" t="s">
        <v>7409</v>
      </c>
    </row>
    <row r="2623" spans="1:6" ht="15.75" customHeight="1">
      <c r="A2623" s="5">
        <v>2622</v>
      </c>
      <c r="B2623" s="6" t="s">
        <v>7679</v>
      </c>
      <c r="C2623" s="7" t="s">
        <v>7680</v>
      </c>
      <c r="D2623" s="4" t="s">
        <v>7681</v>
      </c>
      <c r="E2623" s="4" t="s">
        <v>6204</v>
      </c>
      <c r="F2623" s="4" t="s">
        <v>7409</v>
      </c>
    </row>
    <row r="2624" spans="1:6" ht="15.75" customHeight="1">
      <c r="A2624" s="5">
        <v>2623</v>
      </c>
      <c r="B2624" s="6" t="s">
        <v>7682</v>
      </c>
      <c r="C2624" s="7" t="s">
        <v>7683</v>
      </c>
      <c r="D2624" s="4" t="s">
        <v>7684</v>
      </c>
      <c r="E2624" s="4" t="s">
        <v>6195</v>
      </c>
      <c r="F2624" s="4" t="s">
        <v>7409</v>
      </c>
    </row>
    <row r="2625" spans="1:6" ht="15.75" customHeight="1">
      <c r="A2625" s="5">
        <v>2624</v>
      </c>
      <c r="B2625" s="6" t="s">
        <v>7685</v>
      </c>
      <c r="C2625" s="7" t="s">
        <v>7686</v>
      </c>
      <c r="D2625" s="4" t="s">
        <v>7687</v>
      </c>
      <c r="E2625" s="4" t="s">
        <v>40</v>
      </c>
      <c r="F2625" s="4" t="s">
        <v>7409</v>
      </c>
    </row>
    <row r="2626" spans="1:6" ht="15.75" customHeight="1">
      <c r="A2626" s="5">
        <v>2625</v>
      </c>
      <c r="B2626" s="6" t="s">
        <v>7688</v>
      </c>
      <c r="C2626" s="7" t="s">
        <v>7689</v>
      </c>
      <c r="D2626" s="4" t="s">
        <v>7690</v>
      </c>
      <c r="E2626" s="4" t="s">
        <v>6195</v>
      </c>
      <c r="F2626" s="4" t="s">
        <v>7409</v>
      </c>
    </row>
    <row r="2627" spans="1:6" ht="15.75" customHeight="1">
      <c r="A2627" s="5">
        <v>2626</v>
      </c>
      <c r="B2627" s="6" t="s">
        <v>7691</v>
      </c>
      <c r="C2627" s="7" t="s">
        <v>7692</v>
      </c>
      <c r="D2627" s="4" t="s">
        <v>7693</v>
      </c>
      <c r="E2627" s="4" t="s">
        <v>6583</v>
      </c>
      <c r="F2627" s="4" t="s">
        <v>7409</v>
      </c>
    </row>
    <row r="2628" spans="1:6" ht="15.75" customHeight="1">
      <c r="A2628" s="5">
        <v>2627</v>
      </c>
      <c r="B2628" s="6" t="s">
        <v>7694</v>
      </c>
      <c r="C2628" s="7" t="s">
        <v>7695</v>
      </c>
      <c r="D2628" s="4" t="s">
        <v>7696</v>
      </c>
      <c r="E2628" s="4" t="s">
        <v>6204</v>
      </c>
      <c r="F2628" s="4" t="s">
        <v>7409</v>
      </c>
    </row>
    <row r="2629" spans="1:6" ht="15.75" customHeight="1">
      <c r="A2629" s="5">
        <v>2628</v>
      </c>
      <c r="B2629" s="6" t="s">
        <v>7697</v>
      </c>
      <c r="C2629" s="7" t="s">
        <v>7698</v>
      </c>
      <c r="D2629" s="4" t="s">
        <v>7699</v>
      </c>
      <c r="E2629" s="4" t="s">
        <v>384</v>
      </c>
      <c r="F2629" s="4" t="s">
        <v>7409</v>
      </c>
    </row>
    <row r="2630" spans="1:6" ht="15.75" customHeight="1">
      <c r="A2630" s="5">
        <v>2629</v>
      </c>
      <c r="B2630" s="6" t="s">
        <v>7700</v>
      </c>
      <c r="C2630" s="7" t="s">
        <v>7701</v>
      </c>
      <c r="D2630" s="4" t="s">
        <v>7702</v>
      </c>
      <c r="E2630" s="4" t="s">
        <v>569</v>
      </c>
      <c r="F2630" s="4" t="s">
        <v>7409</v>
      </c>
    </row>
    <row r="2631" spans="1:6" ht="15.75" customHeight="1">
      <c r="A2631" s="5">
        <v>2630</v>
      </c>
      <c r="B2631" s="6" t="s">
        <v>7703</v>
      </c>
      <c r="C2631" s="7" t="s">
        <v>7704</v>
      </c>
      <c r="D2631" s="4" t="s">
        <v>7705</v>
      </c>
      <c r="E2631" s="4" t="s">
        <v>6195</v>
      </c>
      <c r="F2631" s="4" t="s">
        <v>7409</v>
      </c>
    </row>
    <row r="2632" spans="1:6" ht="15.75" customHeight="1">
      <c r="A2632" s="5">
        <v>2631</v>
      </c>
      <c r="B2632" s="6" t="s">
        <v>7706</v>
      </c>
      <c r="C2632" s="7" t="s">
        <v>7707</v>
      </c>
      <c r="D2632" s="4" t="s">
        <v>7708</v>
      </c>
      <c r="E2632" s="4" t="s">
        <v>501</v>
      </c>
      <c r="F2632" s="4" t="s">
        <v>7409</v>
      </c>
    </row>
    <row r="2633" spans="1:6" ht="15.75" customHeight="1">
      <c r="A2633" s="5">
        <v>2632</v>
      </c>
      <c r="B2633" s="6" t="s">
        <v>7709</v>
      </c>
      <c r="C2633" s="7" t="s">
        <v>7710</v>
      </c>
      <c r="D2633" s="4" t="s">
        <v>7711</v>
      </c>
      <c r="E2633" s="4" t="s">
        <v>501</v>
      </c>
      <c r="F2633" s="4" t="s">
        <v>7409</v>
      </c>
    </row>
    <row r="2634" spans="1:6" ht="15.75" customHeight="1">
      <c r="A2634" s="5">
        <v>2633</v>
      </c>
      <c r="B2634" s="6" t="s">
        <v>7712</v>
      </c>
      <c r="C2634" s="7" t="s">
        <v>7713</v>
      </c>
      <c r="D2634" s="4" t="s">
        <v>7714</v>
      </c>
      <c r="E2634" s="4" t="s">
        <v>6279</v>
      </c>
      <c r="F2634" s="4" t="s">
        <v>7409</v>
      </c>
    </row>
    <row r="2635" spans="1:6" ht="15.75" customHeight="1">
      <c r="A2635" s="5">
        <v>2634</v>
      </c>
      <c r="B2635" s="6" t="s">
        <v>7715</v>
      </c>
      <c r="C2635" s="7" t="s">
        <v>7716</v>
      </c>
      <c r="D2635" s="4" t="s">
        <v>7717</v>
      </c>
      <c r="E2635" s="4" t="s">
        <v>6176</v>
      </c>
      <c r="F2635" s="4" t="s">
        <v>7409</v>
      </c>
    </row>
    <row r="2636" spans="1:6" ht="15.75" customHeight="1">
      <c r="A2636" s="5">
        <v>2635</v>
      </c>
      <c r="B2636" s="6" t="s">
        <v>7718</v>
      </c>
      <c r="C2636" s="7" t="s">
        <v>7719</v>
      </c>
      <c r="D2636" s="4" t="s">
        <v>7720</v>
      </c>
      <c r="E2636" s="4" t="s">
        <v>6176</v>
      </c>
      <c r="F2636" s="4" t="s">
        <v>7409</v>
      </c>
    </row>
    <row r="2637" spans="1:6" ht="15.75" customHeight="1">
      <c r="A2637" s="5">
        <v>2636</v>
      </c>
      <c r="B2637" s="6" t="s">
        <v>7721</v>
      </c>
      <c r="C2637" s="7" t="s">
        <v>7722</v>
      </c>
      <c r="D2637" s="4" t="s">
        <v>7723</v>
      </c>
      <c r="E2637" s="4" t="s">
        <v>40</v>
      </c>
      <c r="F2637" s="4" t="s">
        <v>7409</v>
      </c>
    </row>
    <row r="2638" spans="1:6" ht="15.75" customHeight="1">
      <c r="A2638" s="5">
        <v>2637</v>
      </c>
      <c r="B2638" s="6" t="s">
        <v>7724</v>
      </c>
      <c r="C2638" s="7" t="s">
        <v>7725</v>
      </c>
      <c r="D2638" s="4" t="s">
        <v>7726</v>
      </c>
      <c r="E2638" s="4" t="s">
        <v>6254</v>
      </c>
      <c r="F2638" s="4" t="s">
        <v>7409</v>
      </c>
    </row>
    <row r="2639" spans="1:6" ht="15.75" customHeight="1">
      <c r="A2639" s="5">
        <v>2638</v>
      </c>
      <c r="B2639" s="6" t="s">
        <v>7727</v>
      </c>
      <c r="C2639" s="7" t="s">
        <v>7728</v>
      </c>
      <c r="D2639" s="4" t="s">
        <v>7729</v>
      </c>
      <c r="E2639" s="4" t="s">
        <v>6391</v>
      </c>
      <c r="F2639" s="4" t="s">
        <v>7409</v>
      </c>
    </row>
    <row r="2640" spans="1:6" ht="15.75" customHeight="1">
      <c r="A2640" s="5">
        <v>2639</v>
      </c>
      <c r="B2640" s="6" t="s">
        <v>7730</v>
      </c>
      <c r="C2640" s="7" t="s">
        <v>7731</v>
      </c>
      <c r="D2640" s="4" t="s">
        <v>7732</v>
      </c>
      <c r="E2640" s="4" t="s">
        <v>6254</v>
      </c>
      <c r="F2640" s="4" t="s">
        <v>7409</v>
      </c>
    </row>
    <row r="2641" spans="1:6" ht="15.75" customHeight="1">
      <c r="A2641" s="5">
        <v>2640</v>
      </c>
      <c r="B2641" s="6" t="s">
        <v>7733</v>
      </c>
      <c r="C2641" s="7" t="s">
        <v>7734</v>
      </c>
      <c r="D2641" s="4" t="s">
        <v>7735</v>
      </c>
      <c r="E2641" s="4" t="s">
        <v>6391</v>
      </c>
      <c r="F2641" s="4" t="s">
        <v>7409</v>
      </c>
    </row>
    <row r="2642" spans="1:6" ht="15.75" customHeight="1">
      <c r="A2642" s="5">
        <v>2641</v>
      </c>
      <c r="B2642" s="6" t="s">
        <v>7736</v>
      </c>
      <c r="C2642" s="7" t="s">
        <v>7737</v>
      </c>
      <c r="D2642" s="4" t="s">
        <v>7738</v>
      </c>
      <c r="E2642" s="4" t="s">
        <v>6195</v>
      </c>
      <c r="F2642" s="4" t="s">
        <v>7409</v>
      </c>
    </row>
    <row r="2643" spans="1:6" ht="15.75" customHeight="1">
      <c r="A2643" s="5">
        <v>2642</v>
      </c>
      <c r="B2643" s="6" t="s">
        <v>7739</v>
      </c>
      <c r="C2643" s="7" t="s">
        <v>7740</v>
      </c>
      <c r="D2643" s="4" t="s">
        <v>7741</v>
      </c>
      <c r="E2643" s="4" t="s">
        <v>6195</v>
      </c>
      <c r="F2643" s="4" t="s">
        <v>7409</v>
      </c>
    </row>
    <row r="2644" spans="1:6" ht="15.75" customHeight="1">
      <c r="A2644" s="5">
        <v>2643</v>
      </c>
      <c r="B2644" s="6" t="s">
        <v>7742</v>
      </c>
      <c r="C2644" s="7" t="s">
        <v>7743</v>
      </c>
      <c r="D2644" s="4" t="s">
        <v>7744</v>
      </c>
      <c r="E2644" s="4" t="s">
        <v>388</v>
      </c>
      <c r="F2644" s="4" t="s">
        <v>7409</v>
      </c>
    </row>
    <row r="2645" spans="1:6" ht="15.75" customHeight="1">
      <c r="A2645" s="5">
        <v>2644</v>
      </c>
      <c r="B2645" s="6" t="s">
        <v>7745</v>
      </c>
      <c r="C2645" s="7" t="s">
        <v>7746</v>
      </c>
      <c r="D2645" s="4" t="s">
        <v>7747</v>
      </c>
      <c r="E2645" s="4" t="s">
        <v>6583</v>
      </c>
      <c r="F2645" s="4" t="s">
        <v>7409</v>
      </c>
    </row>
    <row r="2646" spans="1:6" ht="15.75" customHeight="1">
      <c r="A2646" s="5">
        <v>2645</v>
      </c>
      <c r="B2646" s="6" t="s">
        <v>7748</v>
      </c>
      <c r="C2646" s="7" t="s">
        <v>7749</v>
      </c>
      <c r="D2646" s="4" t="s">
        <v>7750</v>
      </c>
      <c r="E2646" s="4" t="s">
        <v>6176</v>
      </c>
      <c r="F2646" s="4" t="s">
        <v>7409</v>
      </c>
    </row>
    <row r="2647" spans="1:6" ht="15.75" customHeight="1">
      <c r="A2647" s="5">
        <v>2646</v>
      </c>
      <c r="B2647" s="6" t="s">
        <v>7751</v>
      </c>
      <c r="C2647" s="7" t="s">
        <v>7752</v>
      </c>
      <c r="D2647" s="4" t="s">
        <v>7753</v>
      </c>
      <c r="E2647" s="4" t="s">
        <v>40</v>
      </c>
      <c r="F2647" s="4" t="s">
        <v>7409</v>
      </c>
    </row>
    <row r="2648" spans="1:6" ht="15.75" customHeight="1">
      <c r="A2648" s="5">
        <v>2647</v>
      </c>
      <c r="B2648" s="6" t="s">
        <v>7754</v>
      </c>
      <c r="C2648" s="7" t="s">
        <v>7755</v>
      </c>
      <c r="D2648" s="4" t="s">
        <v>7756</v>
      </c>
      <c r="E2648" s="4" t="s">
        <v>6176</v>
      </c>
      <c r="F2648" s="4" t="s">
        <v>7409</v>
      </c>
    </row>
    <row r="2649" spans="1:6" ht="15.75" customHeight="1">
      <c r="A2649" s="5">
        <v>2648</v>
      </c>
      <c r="B2649" s="6" t="s">
        <v>7757</v>
      </c>
      <c r="C2649" s="7" t="s">
        <v>7758</v>
      </c>
      <c r="D2649" s="4" t="s">
        <v>7759</v>
      </c>
      <c r="E2649" s="4" t="s">
        <v>6583</v>
      </c>
      <c r="F2649" s="4" t="s">
        <v>7409</v>
      </c>
    </row>
    <row r="2650" spans="1:6" ht="15.75" customHeight="1">
      <c r="A2650" s="5">
        <v>2649</v>
      </c>
      <c r="B2650" s="6" t="s">
        <v>7760</v>
      </c>
      <c r="C2650" s="7" t="s">
        <v>7761</v>
      </c>
      <c r="D2650" s="4" t="s">
        <v>7762</v>
      </c>
      <c r="E2650" s="4" t="s">
        <v>6195</v>
      </c>
      <c r="F2650" s="4" t="s">
        <v>7409</v>
      </c>
    </row>
    <row r="2651" spans="1:6" ht="15.75" customHeight="1">
      <c r="A2651" s="5">
        <v>2650</v>
      </c>
      <c r="B2651" s="6" t="s">
        <v>7763</v>
      </c>
      <c r="C2651" s="7" t="s">
        <v>7764</v>
      </c>
      <c r="D2651" s="4" t="s">
        <v>7765</v>
      </c>
      <c r="E2651" s="4" t="s">
        <v>6195</v>
      </c>
      <c r="F2651" s="4" t="s">
        <v>7409</v>
      </c>
    </row>
    <row r="2652" spans="1:6" ht="15.75" customHeight="1">
      <c r="A2652" s="5">
        <v>2651</v>
      </c>
      <c r="B2652" s="6" t="s">
        <v>7766</v>
      </c>
      <c r="C2652" s="7" t="s">
        <v>7767</v>
      </c>
      <c r="D2652" s="4" t="s">
        <v>7768</v>
      </c>
      <c r="E2652" s="4" t="s">
        <v>6583</v>
      </c>
      <c r="F2652" s="4" t="s">
        <v>7409</v>
      </c>
    </row>
    <row r="2653" spans="1:6" ht="15.75" customHeight="1">
      <c r="A2653" s="5">
        <v>2652</v>
      </c>
      <c r="B2653" s="6" t="s">
        <v>7769</v>
      </c>
      <c r="C2653" s="7" t="s">
        <v>7770</v>
      </c>
      <c r="D2653" s="4" t="s">
        <v>7771</v>
      </c>
      <c r="E2653" s="4" t="s">
        <v>6254</v>
      </c>
      <c r="F2653" s="4" t="s">
        <v>7409</v>
      </c>
    </row>
    <row r="2654" spans="1:6" ht="15.75" customHeight="1">
      <c r="A2654" s="5">
        <v>2653</v>
      </c>
      <c r="B2654" s="6" t="s">
        <v>7772</v>
      </c>
      <c r="C2654" s="7" t="s">
        <v>7773</v>
      </c>
      <c r="D2654" s="4" t="s">
        <v>7774</v>
      </c>
      <c r="E2654" s="4" t="s">
        <v>6583</v>
      </c>
      <c r="F2654" s="4" t="s">
        <v>7409</v>
      </c>
    </row>
    <row r="2655" spans="1:6" ht="15.75" customHeight="1">
      <c r="A2655" s="5">
        <v>2654</v>
      </c>
      <c r="B2655" s="6" t="s">
        <v>7775</v>
      </c>
      <c r="C2655" s="7" t="s">
        <v>7776</v>
      </c>
      <c r="D2655" s="4" t="s">
        <v>7777</v>
      </c>
      <c r="E2655" s="4" t="s">
        <v>384</v>
      </c>
      <c r="F2655" s="4" t="s">
        <v>7409</v>
      </c>
    </row>
    <row r="2656" spans="1:6" ht="15.75" customHeight="1">
      <c r="A2656" s="5">
        <v>2655</v>
      </c>
      <c r="B2656" s="6" t="s">
        <v>7778</v>
      </c>
      <c r="C2656" s="7" t="s">
        <v>7779</v>
      </c>
      <c r="D2656" s="4" t="s">
        <v>7780</v>
      </c>
      <c r="E2656" s="4" t="s">
        <v>6583</v>
      </c>
      <c r="F2656" s="4" t="s">
        <v>7409</v>
      </c>
    </row>
    <row r="2657" spans="1:6" ht="15.75" customHeight="1">
      <c r="A2657" s="5">
        <v>2656</v>
      </c>
      <c r="B2657" s="6" t="s">
        <v>7781</v>
      </c>
      <c r="C2657" s="7" t="s">
        <v>7782</v>
      </c>
      <c r="D2657" s="4" t="s">
        <v>7783</v>
      </c>
      <c r="E2657" s="4" t="s">
        <v>6195</v>
      </c>
      <c r="F2657" s="4" t="s">
        <v>7409</v>
      </c>
    </row>
    <row r="2658" spans="1:6" ht="15.75" customHeight="1">
      <c r="A2658" s="5">
        <v>2657</v>
      </c>
      <c r="B2658" s="6" t="s">
        <v>7784</v>
      </c>
      <c r="C2658" s="7" t="s">
        <v>7785</v>
      </c>
      <c r="D2658" s="4" t="s">
        <v>7786</v>
      </c>
      <c r="E2658" s="4" t="s">
        <v>6195</v>
      </c>
      <c r="F2658" s="4" t="s">
        <v>7409</v>
      </c>
    </row>
    <row r="2659" spans="1:6" ht="15.75" customHeight="1">
      <c r="A2659" s="5">
        <v>2658</v>
      </c>
      <c r="B2659" s="6" t="s">
        <v>7787</v>
      </c>
      <c r="C2659" s="7" t="s">
        <v>7788</v>
      </c>
      <c r="D2659" s="4" t="s">
        <v>7789</v>
      </c>
      <c r="E2659" s="4" t="s">
        <v>569</v>
      </c>
      <c r="F2659" s="4" t="s">
        <v>7409</v>
      </c>
    </row>
    <row r="2660" spans="1:6" ht="15.75" customHeight="1">
      <c r="A2660" s="5">
        <v>2659</v>
      </c>
      <c r="B2660" s="6" t="s">
        <v>7790</v>
      </c>
      <c r="C2660" s="7" t="s">
        <v>7791</v>
      </c>
      <c r="D2660" s="4" t="s">
        <v>7792</v>
      </c>
      <c r="E2660" s="4" t="s">
        <v>569</v>
      </c>
      <c r="F2660" s="4" t="s">
        <v>7409</v>
      </c>
    </row>
    <row r="2661" spans="1:6" ht="15.75" customHeight="1">
      <c r="A2661" s="5">
        <v>2660</v>
      </c>
      <c r="B2661" s="6" t="s">
        <v>7793</v>
      </c>
      <c r="C2661" s="7" t="s">
        <v>7794</v>
      </c>
      <c r="D2661" s="4" t="s">
        <v>7795</v>
      </c>
      <c r="E2661" s="4" t="s">
        <v>6195</v>
      </c>
      <c r="F2661" s="4" t="s">
        <v>7409</v>
      </c>
    </row>
    <row r="2662" spans="1:6" ht="15.75" customHeight="1">
      <c r="A2662" s="5">
        <v>2661</v>
      </c>
      <c r="B2662" s="6" t="s">
        <v>7796</v>
      </c>
      <c r="C2662" s="7" t="s">
        <v>7797</v>
      </c>
      <c r="D2662" s="4" t="s">
        <v>7798</v>
      </c>
      <c r="E2662" s="4" t="s">
        <v>6254</v>
      </c>
      <c r="F2662" s="4" t="s">
        <v>7409</v>
      </c>
    </row>
    <row r="2663" spans="1:6" ht="15.75" customHeight="1">
      <c r="A2663" s="5">
        <v>2662</v>
      </c>
      <c r="B2663" s="6" t="s">
        <v>7799</v>
      </c>
      <c r="C2663" s="7" t="s">
        <v>7800</v>
      </c>
      <c r="D2663" s="4" t="s">
        <v>7801</v>
      </c>
      <c r="E2663" s="4" t="s">
        <v>388</v>
      </c>
      <c r="F2663" s="4" t="s">
        <v>7409</v>
      </c>
    </row>
    <row r="2664" spans="1:6" ht="15.75" customHeight="1">
      <c r="A2664" s="5">
        <v>2663</v>
      </c>
      <c r="B2664" s="6" t="s">
        <v>7802</v>
      </c>
      <c r="C2664" s="7" t="s">
        <v>7803</v>
      </c>
      <c r="D2664" s="4" t="s">
        <v>7804</v>
      </c>
      <c r="E2664" s="4" t="s">
        <v>388</v>
      </c>
      <c r="F2664" s="4" t="s">
        <v>7409</v>
      </c>
    </row>
    <row r="2665" spans="1:6" ht="15.75" customHeight="1">
      <c r="A2665" s="5">
        <v>2664</v>
      </c>
      <c r="B2665" s="6" t="s">
        <v>7805</v>
      </c>
      <c r="C2665" s="7" t="s">
        <v>7806</v>
      </c>
      <c r="D2665" s="4" t="s">
        <v>7807</v>
      </c>
      <c r="E2665" s="4" t="s">
        <v>6204</v>
      </c>
      <c r="F2665" s="4" t="s">
        <v>7409</v>
      </c>
    </row>
    <row r="2666" spans="1:6" ht="15.75" customHeight="1">
      <c r="A2666" s="5">
        <v>2665</v>
      </c>
      <c r="B2666" s="6" t="s">
        <v>7808</v>
      </c>
      <c r="C2666" s="7" t="s">
        <v>7809</v>
      </c>
      <c r="D2666" s="4" t="s">
        <v>4014</v>
      </c>
      <c r="E2666" s="4" t="s">
        <v>6176</v>
      </c>
      <c r="F2666" s="4" t="s">
        <v>7409</v>
      </c>
    </row>
    <row r="2667" spans="1:6" ht="15.75" customHeight="1">
      <c r="A2667" s="5">
        <v>2666</v>
      </c>
      <c r="B2667" s="6" t="s">
        <v>4012</v>
      </c>
      <c r="C2667" s="7" t="s">
        <v>7810</v>
      </c>
      <c r="D2667" s="4" t="s">
        <v>7811</v>
      </c>
      <c r="E2667" s="4" t="s">
        <v>40</v>
      </c>
      <c r="F2667" s="4" t="s">
        <v>7409</v>
      </c>
    </row>
    <row r="2668" spans="1:6" ht="15.75" customHeight="1">
      <c r="A2668" s="5">
        <v>2667</v>
      </c>
      <c r="B2668" s="6" t="s">
        <v>7812</v>
      </c>
      <c r="C2668" s="7" t="s">
        <v>7813</v>
      </c>
      <c r="D2668" s="4" t="s">
        <v>7814</v>
      </c>
      <c r="E2668" s="4" t="s">
        <v>6254</v>
      </c>
      <c r="F2668" s="4" t="s">
        <v>7409</v>
      </c>
    </row>
    <row r="2669" spans="1:6" ht="15.75" customHeight="1">
      <c r="A2669" s="5">
        <v>2668</v>
      </c>
      <c r="B2669" s="6" t="s">
        <v>7815</v>
      </c>
      <c r="C2669" s="7" t="s">
        <v>7816</v>
      </c>
      <c r="D2669" s="4" t="s">
        <v>7817</v>
      </c>
      <c r="E2669" s="4" t="s">
        <v>6254</v>
      </c>
      <c r="F2669" s="4" t="s">
        <v>7409</v>
      </c>
    </row>
    <row r="2670" spans="1:6" ht="15.75" customHeight="1">
      <c r="A2670" s="5">
        <v>2669</v>
      </c>
      <c r="B2670" s="6" t="s">
        <v>7818</v>
      </c>
      <c r="C2670" s="7" t="s">
        <v>7819</v>
      </c>
      <c r="D2670" s="4" t="s">
        <v>7820</v>
      </c>
      <c r="E2670" s="4" t="s">
        <v>384</v>
      </c>
      <c r="F2670" s="4" t="s">
        <v>7409</v>
      </c>
    </row>
    <row r="2671" spans="1:6" ht="15.75" customHeight="1">
      <c r="A2671" s="5">
        <v>2670</v>
      </c>
      <c r="B2671" s="6" t="s">
        <v>7821</v>
      </c>
      <c r="C2671" s="7" t="s">
        <v>7822</v>
      </c>
      <c r="D2671" s="4" t="s">
        <v>7823</v>
      </c>
      <c r="E2671" s="4" t="s">
        <v>6195</v>
      </c>
      <c r="F2671" s="4" t="s">
        <v>7409</v>
      </c>
    </row>
    <row r="2672" spans="1:6" ht="15.75" customHeight="1">
      <c r="A2672" s="5">
        <v>2671</v>
      </c>
      <c r="B2672" s="6" t="s">
        <v>7824</v>
      </c>
      <c r="C2672" s="7" t="s">
        <v>7825</v>
      </c>
      <c r="D2672" s="4" t="s">
        <v>7826</v>
      </c>
      <c r="E2672" s="4" t="s">
        <v>6176</v>
      </c>
      <c r="F2672" s="4" t="s">
        <v>7409</v>
      </c>
    </row>
    <row r="2673" spans="1:6" ht="15.75" customHeight="1">
      <c r="A2673" s="5">
        <v>2672</v>
      </c>
      <c r="B2673" s="6" t="s">
        <v>7827</v>
      </c>
      <c r="C2673" s="7" t="s">
        <v>7828</v>
      </c>
      <c r="D2673" s="4" t="s">
        <v>7829</v>
      </c>
      <c r="E2673" s="4" t="s">
        <v>6195</v>
      </c>
      <c r="F2673" s="4" t="s">
        <v>7409</v>
      </c>
    </row>
    <row r="2674" spans="1:6" ht="15.75" customHeight="1">
      <c r="A2674" s="5">
        <v>2673</v>
      </c>
      <c r="B2674" s="6" t="s">
        <v>7830</v>
      </c>
      <c r="C2674" s="7" t="s">
        <v>7831</v>
      </c>
      <c r="D2674" s="4" t="s">
        <v>7832</v>
      </c>
      <c r="E2674" s="4" t="s">
        <v>384</v>
      </c>
      <c r="F2674" s="4" t="s">
        <v>7409</v>
      </c>
    </row>
    <row r="2675" spans="1:6" ht="15.75" customHeight="1">
      <c r="A2675" s="5">
        <v>2674</v>
      </c>
      <c r="B2675" s="6" t="s">
        <v>7833</v>
      </c>
      <c r="C2675" s="7" t="s">
        <v>7834</v>
      </c>
      <c r="D2675" s="4" t="s">
        <v>7835</v>
      </c>
      <c r="E2675" s="4" t="s">
        <v>6176</v>
      </c>
      <c r="F2675" s="4" t="s">
        <v>7409</v>
      </c>
    </row>
    <row r="2676" spans="1:6" ht="15.75" customHeight="1">
      <c r="A2676" s="5">
        <v>2675</v>
      </c>
      <c r="B2676" s="6" t="s">
        <v>7836</v>
      </c>
      <c r="C2676" s="7" t="s">
        <v>7837</v>
      </c>
      <c r="D2676" s="4" t="s">
        <v>7838</v>
      </c>
      <c r="E2676" s="4" t="s">
        <v>501</v>
      </c>
      <c r="F2676" s="4" t="s">
        <v>7409</v>
      </c>
    </row>
    <row r="2677" spans="1:6" ht="15.75" customHeight="1">
      <c r="A2677" s="5">
        <v>2676</v>
      </c>
      <c r="B2677" s="6" t="s">
        <v>7839</v>
      </c>
      <c r="C2677" s="7" t="s">
        <v>7840</v>
      </c>
      <c r="D2677" s="4" t="s">
        <v>7841</v>
      </c>
      <c r="E2677" s="4" t="s">
        <v>6176</v>
      </c>
      <c r="F2677" s="4" t="s">
        <v>7409</v>
      </c>
    </row>
    <row r="2678" spans="1:6" ht="15.75" customHeight="1">
      <c r="A2678" s="5">
        <v>2677</v>
      </c>
      <c r="B2678" s="6" t="s">
        <v>7842</v>
      </c>
      <c r="C2678" s="7" t="s">
        <v>7843</v>
      </c>
      <c r="D2678" s="4" t="s">
        <v>7844</v>
      </c>
      <c r="E2678" s="4" t="s">
        <v>6195</v>
      </c>
      <c r="F2678" s="4" t="s">
        <v>7409</v>
      </c>
    </row>
    <row r="2679" spans="1:6" ht="15.75" customHeight="1">
      <c r="A2679" s="5">
        <v>2678</v>
      </c>
      <c r="B2679" s="6" t="s">
        <v>7845</v>
      </c>
      <c r="C2679" s="7" t="s">
        <v>7846</v>
      </c>
      <c r="D2679" s="4" t="s">
        <v>7847</v>
      </c>
      <c r="E2679" s="4" t="s">
        <v>6195</v>
      </c>
      <c r="F2679" s="4" t="s">
        <v>7409</v>
      </c>
    </row>
    <row r="2680" spans="1:6" ht="15.75" customHeight="1">
      <c r="A2680" s="5">
        <v>2679</v>
      </c>
      <c r="B2680" s="6" t="s">
        <v>7848</v>
      </c>
      <c r="C2680" s="7" t="s">
        <v>7849</v>
      </c>
      <c r="D2680" s="4" t="s">
        <v>7850</v>
      </c>
      <c r="E2680" s="4" t="s">
        <v>6176</v>
      </c>
      <c r="F2680" s="4" t="s">
        <v>7409</v>
      </c>
    </row>
    <row r="2681" spans="1:6" ht="15.75" customHeight="1">
      <c r="A2681" s="5">
        <v>2680</v>
      </c>
      <c r="B2681" s="6" t="s">
        <v>7851</v>
      </c>
      <c r="C2681" s="7" t="s">
        <v>7852</v>
      </c>
      <c r="D2681" s="4" t="s">
        <v>7853</v>
      </c>
      <c r="E2681" s="4" t="s">
        <v>6176</v>
      </c>
      <c r="F2681" s="4" t="s">
        <v>7409</v>
      </c>
    </row>
    <row r="2682" spans="1:6" ht="15.75" customHeight="1">
      <c r="A2682" s="5">
        <v>2681</v>
      </c>
      <c r="B2682" s="6" t="s">
        <v>7854</v>
      </c>
      <c r="C2682" s="7" t="s">
        <v>7855</v>
      </c>
      <c r="D2682" s="4" t="s">
        <v>7856</v>
      </c>
      <c r="E2682" s="4" t="s">
        <v>6176</v>
      </c>
      <c r="F2682" s="4" t="s">
        <v>7409</v>
      </c>
    </row>
    <row r="2683" spans="1:6" ht="15.75" customHeight="1">
      <c r="A2683" s="5">
        <v>2682</v>
      </c>
      <c r="B2683" s="6" t="s">
        <v>7857</v>
      </c>
      <c r="C2683" s="7" t="s">
        <v>7858</v>
      </c>
      <c r="D2683" s="4" t="s">
        <v>7859</v>
      </c>
      <c r="E2683" s="4" t="s">
        <v>6176</v>
      </c>
      <c r="F2683" s="4" t="s">
        <v>7409</v>
      </c>
    </row>
    <row r="2684" spans="1:6" ht="15.75" customHeight="1">
      <c r="A2684" s="5">
        <v>2683</v>
      </c>
      <c r="B2684" s="6" t="s">
        <v>7860</v>
      </c>
      <c r="C2684" s="7" t="s">
        <v>7861</v>
      </c>
      <c r="D2684" s="4" t="s">
        <v>7862</v>
      </c>
      <c r="E2684" s="4" t="s">
        <v>6195</v>
      </c>
      <c r="F2684" s="4" t="s">
        <v>7409</v>
      </c>
    </row>
    <row r="2685" spans="1:6" ht="15.75" customHeight="1">
      <c r="A2685" s="5">
        <v>2684</v>
      </c>
      <c r="B2685" s="6" t="s">
        <v>7863</v>
      </c>
      <c r="C2685" s="7" t="s">
        <v>7864</v>
      </c>
      <c r="D2685" s="4" t="s">
        <v>7865</v>
      </c>
      <c r="E2685" s="4" t="s">
        <v>6204</v>
      </c>
      <c r="F2685" s="4" t="s">
        <v>7409</v>
      </c>
    </row>
    <row r="2686" spans="1:6" ht="15.75" customHeight="1">
      <c r="A2686" s="5">
        <v>2685</v>
      </c>
      <c r="B2686" s="6" t="s">
        <v>7866</v>
      </c>
      <c r="C2686" s="7" t="s">
        <v>7867</v>
      </c>
      <c r="D2686" s="4" t="s">
        <v>7868</v>
      </c>
      <c r="E2686" s="4" t="s">
        <v>6204</v>
      </c>
      <c r="F2686" s="4" t="s">
        <v>7409</v>
      </c>
    </row>
    <row r="2687" spans="1:6" ht="15.75" customHeight="1">
      <c r="A2687" s="5">
        <v>2686</v>
      </c>
      <c r="B2687" s="6" t="s">
        <v>7869</v>
      </c>
      <c r="C2687" s="7" t="s">
        <v>7870</v>
      </c>
      <c r="D2687" s="4" t="s">
        <v>7871</v>
      </c>
      <c r="E2687" s="4" t="s">
        <v>6176</v>
      </c>
      <c r="F2687" s="4" t="s">
        <v>7409</v>
      </c>
    </row>
    <row r="2688" spans="1:6" ht="15.75" customHeight="1">
      <c r="A2688" s="5">
        <v>2687</v>
      </c>
      <c r="B2688" s="6" t="s">
        <v>7872</v>
      </c>
      <c r="C2688" s="7" t="s">
        <v>7873</v>
      </c>
      <c r="D2688" s="4" t="s">
        <v>7874</v>
      </c>
      <c r="E2688" s="4" t="s">
        <v>6176</v>
      </c>
      <c r="F2688" s="4" t="s">
        <v>7409</v>
      </c>
    </row>
    <row r="2689" spans="1:6" ht="15.75" customHeight="1">
      <c r="A2689" s="5">
        <v>2688</v>
      </c>
      <c r="B2689" s="6" t="s">
        <v>7875</v>
      </c>
      <c r="C2689" s="7" t="s">
        <v>7876</v>
      </c>
      <c r="D2689" s="4" t="s">
        <v>7877</v>
      </c>
      <c r="E2689" s="4" t="s">
        <v>6176</v>
      </c>
      <c r="F2689" s="4" t="s">
        <v>7409</v>
      </c>
    </row>
    <row r="2690" spans="1:6" ht="15.75" customHeight="1">
      <c r="A2690" s="5">
        <v>2689</v>
      </c>
      <c r="B2690" s="6" t="s">
        <v>7878</v>
      </c>
      <c r="C2690" s="7" t="s">
        <v>7879</v>
      </c>
      <c r="D2690" s="4" t="s">
        <v>7880</v>
      </c>
      <c r="E2690" s="4" t="s">
        <v>40</v>
      </c>
      <c r="F2690" s="4" t="s">
        <v>7409</v>
      </c>
    </row>
    <row r="2691" spans="1:6" ht="15.75" customHeight="1">
      <c r="A2691" s="5">
        <v>2690</v>
      </c>
      <c r="B2691" s="6" t="s">
        <v>7881</v>
      </c>
      <c r="C2691" s="7" t="s">
        <v>7882</v>
      </c>
      <c r="D2691" s="4" t="s">
        <v>7883</v>
      </c>
      <c r="E2691" s="4" t="s">
        <v>6195</v>
      </c>
      <c r="F2691" s="4" t="s">
        <v>7409</v>
      </c>
    </row>
    <row r="2692" spans="1:6" ht="15.75" customHeight="1">
      <c r="A2692" s="5">
        <v>2691</v>
      </c>
      <c r="B2692" s="6" t="s">
        <v>7884</v>
      </c>
      <c r="C2692" s="7" t="s">
        <v>7885</v>
      </c>
      <c r="D2692" s="4" t="s">
        <v>7886</v>
      </c>
      <c r="E2692" s="4" t="s">
        <v>6195</v>
      </c>
      <c r="F2692" s="4" t="s">
        <v>7409</v>
      </c>
    </row>
    <row r="2693" spans="1:6" ht="15.75" customHeight="1">
      <c r="A2693" s="5">
        <v>2692</v>
      </c>
      <c r="B2693" s="6" t="s">
        <v>7887</v>
      </c>
      <c r="C2693" s="7" t="s">
        <v>7888</v>
      </c>
      <c r="D2693" s="4" t="s">
        <v>7889</v>
      </c>
      <c r="E2693" s="4" t="s">
        <v>6195</v>
      </c>
      <c r="F2693" s="4" t="s">
        <v>7409</v>
      </c>
    </row>
    <row r="2694" spans="1:6" ht="15.75" customHeight="1">
      <c r="A2694" s="5">
        <v>2693</v>
      </c>
      <c r="B2694" s="6" t="s">
        <v>7890</v>
      </c>
      <c r="C2694" s="7" t="s">
        <v>7891</v>
      </c>
      <c r="D2694" s="4" t="s">
        <v>7892</v>
      </c>
      <c r="E2694" s="4" t="s">
        <v>6176</v>
      </c>
      <c r="F2694" s="4" t="s">
        <v>7409</v>
      </c>
    </row>
    <row r="2695" spans="1:6" ht="15.75" customHeight="1">
      <c r="A2695" s="5">
        <v>2694</v>
      </c>
      <c r="B2695" s="6" t="s">
        <v>7893</v>
      </c>
      <c r="C2695" s="7" t="s">
        <v>7894</v>
      </c>
      <c r="D2695" s="4" t="s">
        <v>7895</v>
      </c>
      <c r="E2695" s="4" t="s">
        <v>6176</v>
      </c>
      <c r="F2695" s="4" t="s">
        <v>7409</v>
      </c>
    </row>
    <row r="2696" spans="1:6" ht="15.75" customHeight="1">
      <c r="A2696" s="5">
        <v>2695</v>
      </c>
      <c r="B2696" s="6" t="s">
        <v>7896</v>
      </c>
      <c r="C2696" s="7" t="s">
        <v>7897</v>
      </c>
      <c r="D2696" s="4" t="s">
        <v>7898</v>
      </c>
      <c r="E2696" s="4" t="s">
        <v>6195</v>
      </c>
      <c r="F2696" s="4" t="s">
        <v>7409</v>
      </c>
    </row>
    <row r="2697" spans="1:6" ht="15.75" customHeight="1">
      <c r="A2697" s="5">
        <v>2696</v>
      </c>
      <c r="B2697" s="6" t="s">
        <v>7899</v>
      </c>
      <c r="C2697" s="7" t="s">
        <v>7900</v>
      </c>
      <c r="D2697" s="4" t="s">
        <v>7901</v>
      </c>
      <c r="E2697" s="4" t="s">
        <v>388</v>
      </c>
      <c r="F2697" s="4" t="s">
        <v>7409</v>
      </c>
    </row>
    <row r="2698" spans="1:6" ht="15.75" customHeight="1">
      <c r="A2698" s="5">
        <v>2697</v>
      </c>
      <c r="B2698" s="6" t="s">
        <v>7902</v>
      </c>
      <c r="C2698" s="7" t="s">
        <v>7903</v>
      </c>
      <c r="D2698" s="4" t="s">
        <v>7904</v>
      </c>
      <c r="E2698" s="4" t="s">
        <v>6217</v>
      </c>
      <c r="F2698" s="4" t="s">
        <v>7409</v>
      </c>
    </row>
    <row r="2699" spans="1:6" ht="15.75" customHeight="1">
      <c r="A2699" s="5">
        <v>2698</v>
      </c>
      <c r="B2699" s="6" t="s">
        <v>7905</v>
      </c>
      <c r="C2699" s="7" t="s">
        <v>7906</v>
      </c>
      <c r="D2699" s="4" t="s">
        <v>7907</v>
      </c>
      <c r="E2699" s="4" t="s">
        <v>6176</v>
      </c>
      <c r="F2699" s="4" t="s">
        <v>7409</v>
      </c>
    </row>
    <row r="2700" spans="1:6" ht="15.75" customHeight="1">
      <c r="A2700" s="5">
        <v>2699</v>
      </c>
      <c r="B2700" s="6" t="s">
        <v>7908</v>
      </c>
      <c r="C2700" s="7" t="s">
        <v>7909</v>
      </c>
      <c r="D2700" s="4" t="s">
        <v>7910</v>
      </c>
      <c r="E2700" s="4" t="s">
        <v>384</v>
      </c>
      <c r="F2700" s="4" t="s">
        <v>7409</v>
      </c>
    </row>
    <row r="2701" spans="1:6" ht="15.75" customHeight="1">
      <c r="A2701" s="5">
        <v>2700</v>
      </c>
      <c r="B2701" s="6" t="s">
        <v>7911</v>
      </c>
      <c r="C2701" s="7" t="s">
        <v>7912</v>
      </c>
      <c r="D2701" s="4" t="s">
        <v>7913</v>
      </c>
      <c r="E2701" s="4" t="s">
        <v>6176</v>
      </c>
      <c r="F2701" s="4" t="s">
        <v>7409</v>
      </c>
    </row>
    <row r="2702" spans="1:6" ht="15.75" customHeight="1">
      <c r="A2702" s="5">
        <v>2701</v>
      </c>
      <c r="B2702" s="6" t="s">
        <v>7914</v>
      </c>
      <c r="C2702" s="7" t="s">
        <v>7915</v>
      </c>
      <c r="D2702" s="4" t="s">
        <v>7916</v>
      </c>
      <c r="E2702" s="4" t="s">
        <v>6217</v>
      </c>
      <c r="F2702" s="4" t="s">
        <v>7409</v>
      </c>
    </row>
    <row r="2703" spans="1:6" ht="15.75" customHeight="1">
      <c r="A2703" s="5">
        <v>2702</v>
      </c>
      <c r="B2703" s="6" t="s">
        <v>7917</v>
      </c>
      <c r="C2703" s="7" t="s">
        <v>7918</v>
      </c>
      <c r="D2703" s="4" t="s">
        <v>7919</v>
      </c>
      <c r="E2703" s="4" t="s">
        <v>6195</v>
      </c>
      <c r="F2703" s="4" t="s">
        <v>7409</v>
      </c>
    </row>
    <row r="2704" spans="1:6" ht="15.75" customHeight="1">
      <c r="A2704" s="5">
        <v>2703</v>
      </c>
      <c r="B2704" s="6" t="s">
        <v>7920</v>
      </c>
      <c r="C2704" s="7" t="s">
        <v>7921</v>
      </c>
      <c r="D2704" s="4" t="s">
        <v>7922</v>
      </c>
      <c r="E2704" s="4" t="s">
        <v>6195</v>
      </c>
      <c r="F2704" s="4" t="s">
        <v>7409</v>
      </c>
    </row>
    <row r="2705" spans="1:6" ht="15.75" customHeight="1">
      <c r="A2705" s="5">
        <v>2704</v>
      </c>
      <c r="B2705" s="6" t="s">
        <v>7923</v>
      </c>
      <c r="C2705" s="7" t="s">
        <v>7924</v>
      </c>
      <c r="D2705" s="4" t="s">
        <v>7925</v>
      </c>
      <c r="E2705" s="4" t="s">
        <v>6195</v>
      </c>
      <c r="F2705" s="4" t="s">
        <v>7409</v>
      </c>
    </row>
    <row r="2706" spans="1:6" ht="15.75" customHeight="1">
      <c r="A2706" s="5">
        <v>2705</v>
      </c>
      <c r="B2706" s="6" t="s">
        <v>7926</v>
      </c>
      <c r="C2706" s="7" t="s">
        <v>7927</v>
      </c>
      <c r="D2706" s="4" t="s">
        <v>7928</v>
      </c>
      <c r="E2706" s="4" t="s">
        <v>6195</v>
      </c>
      <c r="F2706" s="4" t="s">
        <v>7409</v>
      </c>
    </row>
    <row r="2707" spans="1:6" ht="15.75" customHeight="1">
      <c r="A2707" s="5">
        <v>2706</v>
      </c>
      <c r="B2707" s="6" t="s">
        <v>7929</v>
      </c>
      <c r="C2707" s="7" t="s">
        <v>7930</v>
      </c>
      <c r="D2707" s="4" t="s">
        <v>7931</v>
      </c>
      <c r="E2707" s="4" t="s">
        <v>6176</v>
      </c>
      <c r="F2707" s="4" t="s">
        <v>7409</v>
      </c>
    </row>
    <row r="2708" spans="1:6" ht="15.75" customHeight="1">
      <c r="A2708" s="5">
        <v>2707</v>
      </c>
      <c r="B2708" s="6" t="s">
        <v>7932</v>
      </c>
      <c r="C2708" s="7" t="s">
        <v>7933</v>
      </c>
      <c r="D2708" s="4" t="s">
        <v>7934</v>
      </c>
      <c r="E2708" s="4" t="s">
        <v>6195</v>
      </c>
      <c r="F2708" s="4" t="s">
        <v>7409</v>
      </c>
    </row>
    <row r="2709" spans="1:6" ht="15.75" customHeight="1">
      <c r="A2709" s="5">
        <v>2708</v>
      </c>
      <c r="B2709" s="6" t="s">
        <v>7935</v>
      </c>
      <c r="C2709" s="7" t="s">
        <v>7936</v>
      </c>
      <c r="D2709" s="4" t="s">
        <v>7937</v>
      </c>
      <c r="E2709" s="4" t="s">
        <v>6195</v>
      </c>
      <c r="F2709" s="4" t="s">
        <v>7409</v>
      </c>
    </row>
    <row r="2710" spans="1:6" ht="15.75" customHeight="1">
      <c r="A2710" s="5">
        <v>2709</v>
      </c>
      <c r="B2710" s="6" t="s">
        <v>7938</v>
      </c>
      <c r="C2710" s="7" t="s">
        <v>7939</v>
      </c>
      <c r="D2710" s="4" t="s">
        <v>7940</v>
      </c>
      <c r="E2710" s="4" t="s">
        <v>6204</v>
      </c>
      <c r="F2710" s="4" t="s">
        <v>7409</v>
      </c>
    </row>
    <row r="2711" spans="1:6" ht="15.75" customHeight="1">
      <c r="A2711" s="5">
        <v>2710</v>
      </c>
      <c r="B2711" s="6" t="s">
        <v>7941</v>
      </c>
      <c r="C2711" s="7" t="s">
        <v>7942</v>
      </c>
      <c r="D2711" s="4" t="s">
        <v>7943</v>
      </c>
      <c r="E2711" s="4" t="s">
        <v>40</v>
      </c>
      <c r="F2711" s="4" t="s">
        <v>7409</v>
      </c>
    </row>
    <row r="2712" spans="1:6" ht="15.75" customHeight="1">
      <c r="A2712" s="5">
        <v>2711</v>
      </c>
      <c r="B2712" s="6" t="s">
        <v>7944</v>
      </c>
      <c r="C2712" s="7" t="s">
        <v>7945</v>
      </c>
      <c r="D2712" s="4" t="s">
        <v>7946</v>
      </c>
      <c r="E2712" s="4" t="s">
        <v>6176</v>
      </c>
      <c r="F2712" s="4" t="s">
        <v>7409</v>
      </c>
    </row>
    <row r="2713" spans="1:6" ht="15.75" customHeight="1">
      <c r="A2713" s="5">
        <v>2712</v>
      </c>
      <c r="B2713" s="6" t="s">
        <v>7947</v>
      </c>
      <c r="C2713" s="7" t="s">
        <v>7948</v>
      </c>
      <c r="D2713" s="4" t="s">
        <v>7949</v>
      </c>
      <c r="E2713" s="4" t="s">
        <v>6176</v>
      </c>
      <c r="F2713" s="4" t="s">
        <v>7409</v>
      </c>
    </row>
    <row r="2714" spans="1:6" ht="15.75" customHeight="1">
      <c r="A2714" s="5">
        <v>2713</v>
      </c>
      <c r="B2714" s="6" t="s">
        <v>7950</v>
      </c>
      <c r="C2714" s="7" t="s">
        <v>7951</v>
      </c>
      <c r="D2714" s="4" t="s">
        <v>7952</v>
      </c>
      <c r="E2714" s="4" t="s">
        <v>6176</v>
      </c>
      <c r="F2714" s="4" t="s">
        <v>7409</v>
      </c>
    </row>
    <row r="2715" spans="1:6" ht="15.75" customHeight="1">
      <c r="A2715" s="5">
        <v>2714</v>
      </c>
      <c r="B2715" s="6" t="s">
        <v>7953</v>
      </c>
      <c r="C2715" s="7" t="s">
        <v>7954</v>
      </c>
      <c r="D2715" s="4" t="s">
        <v>7955</v>
      </c>
      <c r="E2715" s="4" t="s">
        <v>40</v>
      </c>
      <c r="F2715" s="4" t="s">
        <v>7409</v>
      </c>
    </row>
    <row r="2716" spans="1:6" ht="15.75" customHeight="1">
      <c r="A2716" s="5">
        <v>2715</v>
      </c>
      <c r="B2716" s="6" t="s">
        <v>7956</v>
      </c>
      <c r="C2716" s="7" t="s">
        <v>7957</v>
      </c>
      <c r="D2716" s="4" t="s">
        <v>7958</v>
      </c>
      <c r="E2716" s="4" t="s">
        <v>6217</v>
      </c>
      <c r="F2716" s="4" t="s">
        <v>7409</v>
      </c>
    </row>
    <row r="2717" spans="1:6" ht="15.75" customHeight="1">
      <c r="A2717" s="5">
        <v>2716</v>
      </c>
      <c r="B2717" s="6" t="s">
        <v>7959</v>
      </c>
      <c r="C2717" s="7" t="s">
        <v>7960</v>
      </c>
      <c r="D2717" s="4" t="s">
        <v>7961</v>
      </c>
      <c r="E2717" s="4" t="s">
        <v>6254</v>
      </c>
      <c r="F2717" s="4" t="s">
        <v>7409</v>
      </c>
    </row>
    <row r="2718" spans="1:6" ht="15.75" customHeight="1">
      <c r="A2718" s="5">
        <v>2717</v>
      </c>
      <c r="B2718" s="6" t="s">
        <v>7962</v>
      </c>
      <c r="C2718" s="7" t="s">
        <v>7963</v>
      </c>
      <c r="D2718" s="4" t="s">
        <v>7964</v>
      </c>
      <c r="E2718" s="4" t="s">
        <v>6204</v>
      </c>
      <c r="F2718" s="4" t="s">
        <v>7409</v>
      </c>
    </row>
    <row r="2719" spans="1:6" ht="15.75" customHeight="1">
      <c r="A2719" s="5">
        <v>2718</v>
      </c>
      <c r="B2719" s="6" t="s">
        <v>7965</v>
      </c>
      <c r="C2719" s="7" t="s">
        <v>7966</v>
      </c>
      <c r="D2719" s="4" t="s">
        <v>7967</v>
      </c>
      <c r="E2719" s="4" t="s">
        <v>40</v>
      </c>
      <c r="F2719" s="4" t="s">
        <v>7409</v>
      </c>
    </row>
    <row r="2720" spans="1:6" ht="15.75" customHeight="1">
      <c r="A2720" s="5">
        <v>2719</v>
      </c>
      <c r="B2720" s="6" t="s">
        <v>7968</v>
      </c>
      <c r="C2720" s="7" t="s">
        <v>7969</v>
      </c>
      <c r="D2720" s="4" t="s">
        <v>7970</v>
      </c>
      <c r="E2720" s="4" t="s">
        <v>40</v>
      </c>
      <c r="F2720" s="4" t="s">
        <v>7409</v>
      </c>
    </row>
    <row r="2721" spans="1:6" ht="15.75" customHeight="1">
      <c r="A2721" s="5">
        <v>2720</v>
      </c>
      <c r="B2721" s="6" t="s">
        <v>7971</v>
      </c>
      <c r="C2721" s="7" t="s">
        <v>7972</v>
      </c>
      <c r="D2721" s="4" t="s">
        <v>7973</v>
      </c>
      <c r="E2721" s="4" t="s">
        <v>40</v>
      </c>
      <c r="F2721" s="4" t="s">
        <v>7409</v>
      </c>
    </row>
    <row r="2722" spans="1:6" ht="15.75" customHeight="1">
      <c r="A2722" s="5">
        <v>2721</v>
      </c>
      <c r="B2722" s="6" t="s">
        <v>7974</v>
      </c>
      <c r="C2722" s="7" t="s">
        <v>7975</v>
      </c>
      <c r="D2722" s="4" t="s">
        <v>7976</v>
      </c>
      <c r="E2722" s="4" t="s">
        <v>6195</v>
      </c>
      <c r="F2722" s="4" t="s">
        <v>7409</v>
      </c>
    </row>
    <row r="2723" spans="1:6" ht="15.75" customHeight="1">
      <c r="A2723" s="5">
        <v>2722</v>
      </c>
      <c r="B2723" s="6" t="s">
        <v>7977</v>
      </c>
      <c r="C2723" s="7" t="s">
        <v>7978</v>
      </c>
      <c r="D2723" s="4" t="s">
        <v>7979</v>
      </c>
      <c r="E2723" s="4" t="s">
        <v>388</v>
      </c>
      <c r="F2723" s="4" t="s">
        <v>7409</v>
      </c>
    </row>
    <row r="2724" spans="1:6" ht="15.75" customHeight="1">
      <c r="A2724" s="5">
        <v>2723</v>
      </c>
      <c r="B2724" s="6" t="s">
        <v>7980</v>
      </c>
      <c r="C2724" s="7" t="s">
        <v>7981</v>
      </c>
      <c r="D2724" s="4" t="s">
        <v>7982</v>
      </c>
      <c r="E2724" s="4" t="s">
        <v>6195</v>
      </c>
      <c r="F2724" s="4" t="s">
        <v>7409</v>
      </c>
    </row>
    <row r="2725" spans="1:6" ht="15.75" customHeight="1">
      <c r="A2725" s="5">
        <v>2724</v>
      </c>
      <c r="B2725" s="6" t="s">
        <v>7983</v>
      </c>
      <c r="C2725" s="7" t="s">
        <v>7984</v>
      </c>
      <c r="D2725" s="4" t="s">
        <v>7985</v>
      </c>
      <c r="E2725" s="4" t="s">
        <v>6176</v>
      </c>
      <c r="F2725" s="4" t="s">
        <v>7409</v>
      </c>
    </row>
    <row r="2726" spans="1:6" ht="15.75" customHeight="1">
      <c r="A2726" s="5">
        <v>2725</v>
      </c>
      <c r="B2726" s="6" t="s">
        <v>7986</v>
      </c>
      <c r="C2726" s="7" t="s">
        <v>7987</v>
      </c>
      <c r="D2726" s="4" t="s">
        <v>7988</v>
      </c>
      <c r="E2726" s="4" t="s">
        <v>6176</v>
      </c>
      <c r="F2726" s="4" t="s">
        <v>7409</v>
      </c>
    </row>
    <row r="2727" spans="1:6" ht="15.75" customHeight="1">
      <c r="A2727" s="5">
        <v>2726</v>
      </c>
      <c r="B2727" s="6" t="s">
        <v>7989</v>
      </c>
      <c r="C2727" s="7" t="s">
        <v>7990</v>
      </c>
      <c r="D2727" s="4" t="s">
        <v>7991</v>
      </c>
      <c r="E2727" s="4" t="s">
        <v>6195</v>
      </c>
      <c r="F2727" s="4" t="s">
        <v>7409</v>
      </c>
    </row>
    <row r="2728" spans="1:6" ht="15.75" customHeight="1">
      <c r="A2728" s="5">
        <v>2727</v>
      </c>
      <c r="B2728" s="6" t="s">
        <v>7992</v>
      </c>
      <c r="C2728" s="7" t="s">
        <v>7993</v>
      </c>
      <c r="D2728" s="4" t="s">
        <v>7994</v>
      </c>
      <c r="E2728" s="4" t="s">
        <v>6176</v>
      </c>
      <c r="F2728" s="4" t="s">
        <v>7409</v>
      </c>
    </row>
    <row r="2729" spans="1:6" ht="15.75" customHeight="1">
      <c r="A2729" s="5">
        <v>2728</v>
      </c>
      <c r="B2729" s="6" t="s">
        <v>7995</v>
      </c>
      <c r="C2729" s="7" t="s">
        <v>7996</v>
      </c>
      <c r="D2729" s="4" t="s">
        <v>7997</v>
      </c>
      <c r="E2729" s="4" t="s">
        <v>6176</v>
      </c>
      <c r="F2729" s="4" t="s">
        <v>7409</v>
      </c>
    </row>
    <row r="2730" spans="1:6" ht="15.75" customHeight="1">
      <c r="A2730" s="5">
        <v>2729</v>
      </c>
      <c r="B2730" s="6" t="s">
        <v>7998</v>
      </c>
      <c r="C2730" s="7" t="s">
        <v>7999</v>
      </c>
      <c r="D2730" s="4" t="s">
        <v>8000</v>
      </c>
      <c r="E2730" s="4" t="s">
        <v>384</v>
      </c>
      <c r="F2730" s="4" t="s">
        <v>7409</v>
      </c>
    </row>
    <row r="2731" spans="1:6" ht="15.75" customHeight="1">
      <c r="A2731" s="5">
        <v>2730</v>
      </c>
      <c r="B2731" s="6" t="s">
        <v>8001</v>
      </c>
      <c r="C2731" s="7" t="s">
        <v>8002</v>
      </c>
      <c r="D2731" s="4" t="s">
        <v>8003</v>
      </c>
      <c r="E2731" s="4" t="s">
        <v>1769</v>
      </c>
      <c r="F2731" s="4" t="s">
        <v>7409</v>
      </c>
    </row>
    <row r="2732" spans="1:6" ht="15.75" customHeight="1">
      <c r="A2732" s="5">
        <v>2731</v>
      </c>
      <c r="B2732" s="6" t="s">
        <v>8004</v>
      </c>
      <c r="C2732" s="7" t="s">
        <v>8005</v>
      </c>
      <c r="D2732" s="4" t="s">
        <v>8006</v>
      </c>
      <c r="E2732" s="4" t="s">
        <v>1769</v>
      </c>
      <c r="F2732" s="4" t="s">
        <v>7409</v>
      </c>
    </row>
    <row r="2733" spans="1:6" ht="15.75" customHeight="1">
      <c r="A2733" s="5">
        <v>2732</v>
      </c>
      <c r="B2733" s="6" t="s">
        <v>8007</v>
      </c>
      <c r="C2733" s="7" t="s">
        <v>8008</v>
      </c>
      <c r="D2733" s="4" t="s">
        <v>8009</v>
      </c>
      <c r="E2733" s="4" t="s">
        <v>1769</v>
      </c>
      <c r="F2733" s="4" t="s">
        <v>7409</v>
      </c>
    </row>
    <row r="2734" spans="1:6" ht="15.75" customHeight="1">
      <c r="A2734" s="5">
        <v>2733</v>
      </c>
      <c r="B2734" s="6" t="s">
        <v>8010</v>
      </c>
      <c r="C2734" s="7" t="s">
        <v>8011</v>
      </c>
      <c r="D2734" s="4" t="s">
        <v>8012</v>
      </c>
      <c r="E2734" s="4" t="s">
        <v>40</v>
      </c>
      <c r="F2734" s="4" t="s">
        <v>7409</v>
      </c>
    </row>
    <row r="2735" spans="1:6" ht="15.75" customHeight="1">
      <c r="A2735" s="5">
        <v>2734</v>
      </c>
      <c r="B2735" s="6" t="s">
        <v>8013</v>
      </c>
      <c r="C2735" s="7" t="s">
        <v>8014</v>
      </c>
      <c r="D2735" s="4" t="s">
        <v>8015</v>
      </c>
      <c r="E2735" s="4" t="s">
        <v>6254</v>
      </c>
      <c r="F2735" s="4" t="s">
        <v>7409</v>
      </c>
    </row>
    <row r="2736" spans="1:6" ht="15.75" customHeight="1">
      <c r="A2736" s="5">
        <v>2735</v>
      </c>
      <c r="B2736" s="6" t="s">
        <v>8016</v>
      </c>
      <c r="C2736" s="7" t="s">
        <v>8017</v>
      </c>
      <c r="D2736" s="4" t="s">
        <v>8018</v>
      </c>
      <c r="E2736" s="4" t="s">
        <v>6583</v>
      </c>
      <c r="F2736" s="4" t="s">
        <v>7409</v>
      </c>
    </row>
    <row r="2737" spans="1:6" ht="15.75" customHeight="1">
      <c r="A2737" s="5">
        <v>2736</v>
      </c>
      <c r="B2737" s="6" t="s">
        <v>8019</v>
      </c>
      <c r="C2737" s="7" t="s">
        <v>8020</v>
      </c>
      <c r="D2737" s="4" t="s">
        <v>8021</v>
      </c>
      <c r="E2737" s="4" t="s">
        <v>6583</v>
      </c>
      <c r="F2737" s="4" t="s">
        <v>7409</v>
      </c>
    </row>
    <row r="2738" spans="1:6" ht="15.75" customHeight="1">
      <c r="A2738" s="5">
        <v>2737</v>
      </c>
      <c r="B2738" s="6" t="s">
        <v>8022</v>
      </c>
      <c r="C2738" s="7" t="s">
        <v>8023</v>
      </c>
      <c r="D2738" s="4" t="s">
        <v>8024</v>
      </c>
      <c r="E2738" s="4" t="s">
        <v>40</v>
      </c>
      <c r="F2738" s="4" t="s">
        <v>7409</v>
      </c>
    </row>
    <row r="2739" spans="1:6" ht="15.75" customHeight="1">
      <c r="A2739" s="5">
        <v>2738</v>
      </c>
      <c r="B2739" s="6" t="s">
        <v>8025</v>
      </c>
      <c r="C2739" s="7" t="s">
        <v>8026</v>
      </c>
      <c r="D2739" s="4" t="s">
        <v>8027</v>
      </c>
      <c r="E2739" s="4" t="s">
        <v>6176</v>
      </c>
      <c r="F2739" s="4" t="s">
        <v>7409</v>
      </c>
    </row>
    <row r="2740" spans="1:6" ht="15.75" customHeight="1">
      <c r="A2740" s="5">
        <v>2739</v>
      </c>
      <c r="B2740" s="6" t="s">
        <v>8028</v>
      </c>
      <c r="C2740" s="7" t="s">
        <v>8029</v>
      </c>
      <c r="D2740" s="4" t="s">
        <v>8030</v>
      </c>
      <c r="E2740" s="4" t="s">
        <v>569</v>
      </c>
      <c r="F2740" s="4" t="s">
        <v>7409</v>
      </c>
    </row>
    <row r="2741" spans="1:6" ht="15.75" customHeight="1">
      <c r="A2741" s="5">
        <v>2740</v>
      </c>
      <c r="B2741" s="6" t="s">
        <v>8031</v>
      </c>
      <c r="C2741" s="7" t="s">
        <v>8032</v>
      </c>
      <c r="D2741" s="4" t="s">
        <v>8033</v>
      </c>
      <c r="E2741" s="4" t="s">
        <v>569</v>
      </c>
      <c r="F2741" s="4" t="s">
        <v>7409</v>
      </c>
    </row>
    <row r="2742" spans="1:6" ht="15.75" customHeight="1">
      <c r="A2742" s="5">
        <v>2741</v>
      </c>
      <c r="B2742" s="6" t="s">
        <v>8034</v>
      </c>
      <c r="C2742" s="7" t="s">
        <v>8035</v>
      </c>
      <c r="D2742" s="4" t="s">
        <v>8036</v>
      </c>
      <c r="E2742" s="4" t="s">
        <v>569</v>
      </c>
      <c r="F2742" s="4" t="s">
        <v>7409</v>
      </c>
    </row>
    <row r="2743" spans="1:6" ht="15.75" customHeight="1">
      <c r="A2743" s="5">
        <v>2742</v>
      </c>
      <c r="B2743" s="6" t="s">
        <v>8037</v>
      </c>
      <c r="C2743" s="7" t="s">
        <v>8038</v>
      </c>
      <c r="D2743" s="4" t="s">
        <v>8039</v>
      </c>
      <c r="E2743" s="4" t="s">
        <v>40</v>
      </c>
      <c r="F2743" s="4" t="s">
        <v>7409</v>
      </c>
    </row>
    <row r="2744" spans="1:6" ht="15.75" customHeight="1">
      <c r="A2744" s="5">
        <v>2743</v>
      </c>
      <c r="B2744" s="6" t="s">
        <v>8040</v>
      </c>
      <c r="C2744" s="7" t="s">
        <v>8041</v>
      </c>
      <c r="D2744" s="4" t="s">
        <v>8042</v>
      </c>
      <c r="E2744" s="4" t="s">
        <v>384</v>
      </c>
      <c r="F2744" s="4" t="s">
        <v>7409</v>
      </c>
    </row>
    <row r="2745" spans="1:6" ht="15.75" customHeight="1">
      <c r="A2745" s="5">
        <v>2744</v>
      </c>
      <c r="B2745" s="6" t="s">
        <v>8043</v>
      </c>
      <c r="C2745" s="7" t="s">
        <v>8044</v>
      </c>
      <c r="D2745" s="4" t="s">
        <v>8045</v>
      </c>
      <c r="E2745" s="4" t="s">
        <v>6195</v>
      </c>
      <c r="F2745" s="4" t="s">
        <v>7409</v>
      </c>
    </row>
    <row r="2746" spans="1:6" ht="15.75" customHeight="1">
      <c r="A2746" s="5">
        <v>2745</v>
      </c>
      <c r="B2746" s="6" t="s">
        <v>8046</v>
      </c>
      <c r="C2746" s="7" t="s">
        <v>8047</v>
      </c>
      <c r="D2746" s="4" t="s">
        <v>8048</v>
      </c>
      <c r="E2746" s="4" t="s">
        <v>569</v>
      </c>
      <c r="F2746" s="4" t="s">
        <v>7409</v>
      </c>
    </row>
    <row r="2747" spans="1:6" ht="15.75" customHeight="1">
      <c r="A2747" s="5">
        <v>2746</v>
      </c>
      <c r="B2747" s="6" t="s">
        <v>8049</v>
      </c>
      <c r="C2747" s="7" t="s">
        <v>8050</v>
      </c>
      <c r="D2747" s="4" t="s">
        <v>8051</v>
      </c>
      <c r="E2747" s="4" t="s">
        <v>6195</v>
      </c>
      <c r="F2747" s="4" t="s">
        <v>7409</v>
      </c>
    </row>
    <row r="2748" spans="1:6" ht="15.75" customHeight="1">
      <c r="A2748" s="5">
        <v>2747</v>
      </c>
      <c r="B2748" s="6" t="s">
        <v>8052</v>
      </c>
      <c r="C2748" s="7" t="s">
        <v>8053</v>
      </c>
      <c r="D2748" s="4" t="s">
        <v>8054</v>
      </c>
      <c r="E2748" s="4" t="s">
        <v>6195</v>
      </c>
      <c r="F2748" s="4" t="s">
        <v>7409</v>
      </c>
    </row>
    <row r="2749" spans="1:6" ht="15.75" customHeight="1">
      <c r="A2749" s="5">
        <v>2748</v>
      </c>
      <c r="B2749" s="6" t="s">
        <v>8055</v>
      </c>
      <c r="C2749" s="7" t="s">
        <v>8056</v>
      </c>
      <c r="D2749" s="4" t="s">
        <v>8057</v>
      </c>
      <c r="E2749" s="4" t="s">
        <v>1769</v>
      </c>
      <c r="F2749" s="4" t="s">
        <v>7409</v>
      </c>
    </row>
    <row r="2750" spans="1:6" ht="15.75" customHeight="1">
      <c r="A2750" s="5">
        <v>2749</v>
      </c>
      <c r="B2750" s="6" t="s">
        <v>8058</v>
      </c>
      <c r="C2750" s="7" t="s">
        <v>8059</v>
      </c>
      <c r="D2750" s="4" t="s">
        <v>8060</v>
      </c>
      <c r="E2750" s="4" t="s">
        <v>501</v>
      </c>
      <c r="F2750" s="4" t="s">
        <v>7409</v>
      </c>
    </row>
    <row r="2751" spans="1:6" ht="15.75" customHeight="1">
      <c r="A2751" s="5">
        <v>2750</v>
      </c>
      <c r="B2751" s="6" t="s">
        <v>8061</v>
      </c>
      <c r="C2751" s="7" t="s">
        <v>8062</v>
      </c>
      <c r="D2751" s="4" t="s">
        <v>8063</v>
      </c>
      <c r="E2751" s="4" t="s">
        <v>6204</v>
      </c>
      <c r="F2751" s="4" t="s">
        <v>7409</v>
      </c>
    </row>
    <row r="2752" spans="1:6" ht="15.75" customHeight="1">
      <c r="A2752" s="5">
        <v>2751</v>
      </c>
      <c r="B2752" s="6" t="s">
        <v>8064</v>
      </c>
      <c r="C2752" s="7" t="s">
        <v>8065</v>
      </c>
      <c r="D2752" s="4" t="s">
        <v>8066</v>
      </c>
      <c r="E2752" s="4" t="s">
        <v>384</v>
      </c>
      <c r="F2752" s="4" t="s">
        <v>7409</v>
      </c>
    </row>
    <row r="2753" spans="1:6" ht="15.75" customHeight="1">
      <c r="A2753" s="5">
        <v>2752</v>
      </c>
      <c r="B2753" s="6" t="s">
        <v>8067</v>
      </c>
      <c r="C2753" s="7" t="s">
        <v>8068</v>
      </c>
      <c r="D2753" s="4" t="s">
        <v>8069</v>
      </c>
      <c r="E2753" s="4" t="s">
        <v>6204</v>
      </c>
      <c r="F2753" s="4" t="s">
        <v>7409</v>
      </c>
    </row>
    <row r="2754" spans="1:6" ht="15.75" customHeight="1">
      <c r="A2754" s="5">
        <v>2753</v>
      </c>
      <c r="B2754" s="6" t="s">
        <v>8070</v>
      </c>
      <c r="C2754" s="7" t="s">
        <v>8071</v>
      </c>
      <c r="D2754" s="4" t="s">
        <v>8072</v>
      </c>
      <c r="E2754" s="4" t="s">
        <v>6204</v>
      </c>
      <c r="F2754" s="4" t="s">
        <v>7409</v>
      </c>
    </row>
    <row r="2755" spans="1:6" ht="15.75" customHeight="1">
      <c r="A2755" s="5">
        <v>2754</v>
      </c>
      <c r="B2755" s="6" t="s">
        <v>8073</v>
      </c>
      <c r="C2755" s="7" t="s">
        <v>8074</v>
      </c>
      <c r="D2755" s="4" t="s">
        <v>8075</v>
      </c>
      <c r="E2755" s="4" t="s">
        <v>6204</v>
      </c>
      <c r="F2755" s="4" t="s">
        <v>7409</v>
      </c>
    </row>
    <row r="2756" spans="1:6" ht="15.75" customHeight="1">
      <c r="A2756" s="5">
        <v>2755</v>
      </c>
      <c r="B2756" s="6" t="s">
        <v>8076</v>
      </c>
      <c r="C2756" s="7" t="s">
        <v>8077</v>
      </c>
      <c r="D2756" s="4" t="s">
        <v>8078</v>
      </c>
      <c r="E2756" s="4" t="s">
        <v>1769</v>
      </c>
      <c r="F2756" s="4" t="s">
        <v>7409</v>
      </c>
    </row>
    <row r="2757" spans="1:6" ht="15.75" customHeight="1">
      <c r="A2757" s="5">
        <v>2756</v>
      </c>
      <c r="B2757" s="6" t="s">
        <v>8079</v>
      </c>
      <c r="C2757" s="7" t="s">
        <v>8080</v>
      </c>
      <c r="D2757" s="4" t="s">
        <v>8081</v>
      </c>
      <c r="E2757" s="4" t="s">
        <v>569</v>
      </c>
      <c r="F2757" s="4" t="s">
        <v>7409</v>
      </c>
    </row>
    <row r="2758" spans="1:6" ht="15.75" customHeight="1">
      <c r="A2758" s="5">
        <v>2757</v>
      </c>
      <c r="B2758" s="6" t="s">
        <v>8082</v>
      </c>
      <c r="C2758" s="7" t="s">
        <v>8083</v>
      </c>
      <c r="D2758" s="4" t="s">
        <v>8084</v>
      </c>
      <c r="E2758" s="4" t="s">
        <v>6204</v>
      </c>
      <c r="F2758" s="4" t="s">
        <v>7409</v>
      </c>
    </row>
    <row r="2759" spans="1:6" ht="15.75" customHeight="1">
      <c r="A2759" s="5">
        <v>2758</v>
      </c>
      <c r="B2759" s="6" t="s">
        <v>8085</v>
      </c>
      <c r="C2759" s="7" t="s">
        <v>8086</v>
      </c>
      <c r="D2759" s="4" t="s">
        <v>8087</v>
      </c>
      <c r="E2759" s="4" t="s">
        <v>6176</v>
      </c>
      <c r="F2759" s="4" t="s">
        <v>7409</v>
      </c>
    </row>
    <row r="2760" spans="1:6" ht="15.75" customHeight="1">
      <c r="A2760" s="5">
        <v>2759</v>
      </c>
      <c r="B2760" s="6" t="s">
        <v>8088</v>
      </c>
      <c r="C2760" s="7" t="s">
        <v>8089</v>
      </c>
      <c r="D2760" s="4" t="s">
        <v>8090</v>
      </c>
      <c r="E2760" s="4" t="s">
        <v>384</v>
      </c>
      <c r="F2760" s="4" t="s">
        <v>7409</v>
      </c>
    </row>
    <row r="2761" spans="1:6" ht="15.75" customHeight="1">
      <c r="A2761" s="5">
        <v>2760</v>
      </c>
      <c r="B2761" s="6" t="s">
        <v>8091</v>
      </c>
      <c r="C2761" s="7" t="s">
        <v>8092</v>
      </c>
      <c r="D2761" s="4" t="s">
        <v>8093</v>
      </c>
      <c r="E2761" s="4" t="s">
        <v>6176</v>
      </c>
      <c r="F2761" s="4" t="s">
        <v>7409</v>
      </c>
    </row>
    <row r="2762" spans="1:6" ht="15.75" customHeight="1">
      <c r="A2762" s="5">
        <v>2761</v>
      </c>
      <c r="B2762" s="6" t="s">
        <v>8094</v>
      </c>
      <c r="C2762" s="7" t="s">
        <v>8095</v>
      </c>
      <c r="D2762" s="4" t="s">
        <v>8096</v>
      </c>
      <c r="E2762" s="4" t="s">
        <v>6195</v>
      </c>
      <c r="F2762" s="4" t="s">
        <v>7409</v>
      </c>
    </row>
    <row r="2763" spans="1:6" ht="15.75" customHeight="1">
      <c r="A2763" s="5">
        <v>2762</v>
      </c>
      <c r="B2763" s="6" t="s">
        <v>8097</v>
      </c>
      <c r="C2763" s="7" t="s">
        <v>8098</v>
      </c>
      <c r="D2763" s="4" t="s">
        <v>8099</v>
      </c>
      <c r="E2763" s="4" t="s">
        <v>6195</v>
      </c>
      <c r="F2763" s="4" t="s">
        <v>7409</v>
      </c>
    </row>
    <row r="2764" spans="1:6" ht="15.75" customHeight="1">
      <c r="A2764" s="5">
        <v>2763</v>
      </c>
      <c r="B2764" s="6" t="s">
        <v>8100</v>
      </c>
      <c r="C2764" s="7" t="s">
        <v>8101</v>
      </c>
      <c r="D2764" s="4" t="s">
        <v>8102</v>
      </c>
      <c r="E2764" s="4" t="s">
        <v>6583</v>
      </c>
      <c r="F2764" s="4" t="s">
        <v>7409</v>
      </c>
    </row>
    <row r="2765" spans="1:6" ht="15.75" customHeight="1">
      <c r="A2765" s="5">
        <v>2764</v>
      </c>
      <c r="B2765" s="6" t="s">
        <v>8103</v>
      </c>
      <c r="C2765" s="7" t="s">
        <v>8104</v>
      </c>
      <c r="D2765" s="4" t="s">
        <v>8105</v>
      </c>
      <c r="E2765" s="4" t="s">
        <v>569</v>
      </c>
      <c r="F2765" s="4" t="s">
        <v>7409</v>
      </c>
    </row>
    <row r="2766" spans="1:6" ht="15.75" customHeight="1">
      <c r="A2766" s="5">
        <v>2765</v>
      </c>
      <c r="B2766" s="6" t="s">
        <v>8106</v>
      </c>
      <c r="C2766" s="7" t="s">
        <v>8107</v>
      </c>
      <c r="D2766" s="4" t="s">
        <v>8108</v>
      </c>
      <c r="E2766" s="4" t="s">
        <v>6583</v>
      </c>
      <c r="F2766" s="4" t="s">
        <v>7409</v>
      </c>
    </row>
    <row r="2767" spans="1:6" ht="15.75" customHeight="1">
      <c r="A2767" s="5">
        <v>2766</v>
      </c>
      <c r="B2767" s="6" t="s">
        <v>8109</v>
      </c>
      <c r="C2767" s="7" t="s">
        <v>8110</v>
      </c>
      <c r="D2767" s="4" t="s">
        <v>8111</v>
      </c>
      <c r="E2767" s="4" t="s">
        <v>384</v>
      </c>
      <c r="F2767" s="4" t="s">
        <v>7409</v>
      </c>
    </row>
    <row r="2768" spans="1:6" ht="15.75" customHeight="1">
      <c r="A2768" s="5">
        <v>2767</v>
      </c>
      <c r="B2768" s="6" t="s">
        <v>8112</v>
      </c>
      <c r="C2768" s="7" t="s">
        <v>8113</v>
      </c>
      <c r="D2768" s="4" t="s">
        <v>8114</v>
      </c>
      <c r="E2768" s="4" t="s">
        <v>6204</v>
      </c>
      <c r="F2768" s="4" t="s">
        <v>7409</v>
      </c>
    </row>
    <row r="2769" spans="1:6" ht="15.75" customHeight="1">
      <c r="A2769" s="5">
        <v>2768</v>
      </c>
      <c r="B2769" s="6" t="s">
        <v>8115</v>
      </c>
      <c r="C2769" s="7" t="s">
        <v>8116</v>
      </c>
      <c r="D2769" s="4" t="s">
        <v>8117</v>
      </c>
      <c r="E2769" s="4" t="s">
        <v>6391</v>
      </c>
      <c r="F2769" s="4" t="s">
        <v>7409</v>
      </c>
    </row>
    <row r="2770" spans="1:6" ht="15.75" customHeight="1">
      <c r="A2770" s="5">
        <v>2769</v>
      </c>
      <c r="B2770" s="6" t="s">
        <v>8118</v>
      </c>
      <c r="C2770" s="7" t="s">
        <v>8119</v>
      </c>
      <c r="D2770" s="4" t="s">
        <v>8120</v>
      </c>
      <c r="E2770" s="4" t="s">
        <v>6410</v>
      </c>
      <c r="F2770" s="4" t="s">
        <v>7409</v>
      </c>
    </row>
    <row r="2771" spans="1:6" ht="15.75" customHeight="1">
      <c r="A2771" s="5">
        <v>2770</v>
      </c>
      <c r="B2771" s="6" t="s">
        <v>8121</v>
      </c>
      <c r="C2771" s="7" t="s">
        <v>8122</v>
      </c>
      <c r="D2771" s="4" t="s">
        <v>8123</v>
      </c>
      <c r="E2771" s="4" t="s">
        <v>6583</v>
      </c>
      <c r="F2771" s="4" t="s">
        <v>7409</v>
      </c>
    </row>
    <row r="2772" spans="1:6" ht="15.75" customHeight="1">
      <c r="A2772" s="5">
        <v>2771</v>
      </c>
      <c r="B2772" s="6" t="s">
        <v>8124</v>
      </c>
      <c r="C2772" s="7" t="s">
        <v>8125</v>
      </c>
      <c r="D2772" s="4" t="s">
        <v>8126</v>
      </c>
      <c r="E2772" s="4" t="s">
        <v>40</v>
      </c>
      <c r="F2772" s="4" t="s">
        <v>7409</v>
      </c>
    </row>
    <row r="2773" spans="1:6" ht="15.75" customHeight="1">
      <c r="A2773" s="5">
        <v>2772</v>
      </c>
      <c r="B2773" s="6" t="s">
        <v>8127</v>
      </c>
      <c r="C2773" s="7" t="s">
        <v>8128</v>
      </c>
      <c r="D2773" s="4" t="s">
        <v>8129</v>
      </c>
      <c r="E2773" s="4" t="s">
        <v>501</v>
      </c>
      <c r="F2773" s="4" t="s">
        <v>7409</v>
      </c>
    </row>
    <row r="2774" spans="1:6" ht="15.75" customHeight="1">
      <c r="A2774" s="5">
        <v>2773</v>
      </c>
      <c r="B2774" s="6" t="s">
        <v>8130</v>
      </c>
      <c r="C2774" s="7" t="s">
        <v>8131</v>
      </c>
      <c r="D2774" s="4" t="s">
        <v>6140</v>
      </c>
      <c r="E2774" s="4" t="s">
        <v>501</v>
      </c>
      <c r="F2774" s="4" t="s">
        <v>7409</v>
      </c>
    </row>
    <row r="2775" spans="1:6" ht="15.75" customHeight="1">
      <c r="A2775" s="5">
        <v>2774</v>
      </c>
      <c r="B2775" s="6" t="s">
        <v>6138</v>
      </c>
      <c r="C2775" s="7" t="s">
        <v>6139</v>
      </c>
      <c r="D2775" s="4" t="s">
        <v>8132</v>
      </c>
      <c r="E2775" s="4" t="s">
        <v>501</v>
      </c>
      <c r="F2775" s="4" t="s">
        <v>7409</v>
      </c>
    </row>
    <row r="2776" spans="1:6" ht="15.75" customHeight="1">
      <c r="A2776" s="5">
        <v>2775</v>
      </c>
      <c r="B2776" s="6" t="s">
        <v>8133</v>
      </c>
      <c r="C2776" s="7" t="s">
        <v>8134</v>
      </c>
      <c r="D2776" s="4" t="s">
        <v>8135</v>
      </c>
      <c r="E2776" s="4" t="s">
        <v>501</v>
      </c>
      <c r="F2776" s="4" t="s">
        <v>7409</v>
      </c>
    </row>
    <row r="2777" spans="1:6" ht="15.75" customHeight="1">
      <c r="A2777" s="5">
        <v>2776</v>
      </c>
      <c r="B2777" s="6" t="s">
        <v>8136</v>
      </c>
      <c r="C2777" s="7" t="s">
        <v>8137</v>
      </c>
      <c r="D2777" s="4" t="s">
        <v>8138</v>
      </c>
      <c r="E2777" s="4" t="s">
        <v>6583</v>
      </c>
      <c r="F2777" s="4" t="s">
        <v>7409</v>
      </c>
    </row>
    <row r="2778" spans="1:6" ht="15.75" customHeight="1">
      <c r="A2778" s="5">
        <v>2777</v>
      </c>
      <c r="B2778" s="6" t="s">
        <v>8139</v>
      </c>
      <c r="C2778" s="7" t="s">
        <v>8140</v>
      </c>
      <c r="D2778" s="4" t="s">
        <v>8141</v>
      </c>
      <c r="E2778" s="4" t="s">
        <v>6583</v>
      </c>
      <c r="F2778" s="4" t="s">
        <v>7409</v>
      </c>
    </row>
    <row r="2779" spans="1:6" ht="15.75" customHeight="1">
      <c r="A2779" s="5">
        <v>2778</v>
      </c>
      <c r="B2779" s="6" t="s">
        <v>8142</v>
      </c>
      <c r="C2779" s="7" t="s">
        <v>8143</v>
      </c>
      <c r="D2779" s="4" t="s">
        <v>8144</v>
      </c>
      <c r="E2779" s="4" t="s">
        <v>501</v>
      </c>
      <c r="F2779" s="4" t="s">
        <v>7409</v>
      </c>
    </row>
    <row r="2780" spans="1:6" ht="15.75" customHeight="1">
      <c r="A2780" s="5">
        <v>2779</v>
      </c>
      <c r="B2780" s="6" t="s">
        <v>8145</v>
      </c>
      <c r="C2780" s="7" t="s">
        <v>8146</v>
      </c>
      <c r="D2780" s="4" t="s">
        <v>8147</v>
      </c>
      <c r="E2780" s="4" t="s">
        <v>501</v>
      </c>
      <c r="F2780" s="4" t="s">
        <v>7409</v>
      </c>
    </row>
    <row r="2781" spans="1:6" ht="15.75" customHeight="1">
      <c r="A2781" s="5">
        <v>2780</v>
      </c>
      <c r="B2781" s="6" t="s">
        <v>8148</v>
      </c>
      <c r="C2781" s="7" t="s">
        <v>8149</v>
      </c>
      <c r="D2781" s="4" t="s">
        <v>8150</v>
      </c>
      <c r="E2781" s="4" t="s">
        <v>384</v>
      </c>
      <c r="F2781" s="4" t="s">
        <v>7409</v>
      </c>
    </row>
    <row r="2782" spans="1:6" ht="15.75" customHeight="1">
      <c r="A2782" s="5">
        <v>2781</v>
      </c>
      <c r="B2782" s="6" t="s">
        <v>8151</v>
      </c>
      <c r="C2782" s="7" t="s">
        <v>8152</v>
      </c>
      <c r="D2782" s="4" t="s">
        <v>8153</v>
      </c>
      <c r="E2782" s="4" t="s">
        <v>6176</v>
      </c>
      <c r="F2782" s="4" t="s">
        <v>7409</v>
      </c>
    </row>
    <row r="2783" spans="1:6" ht="15.75" customHeight="1">
      <c r="A2783" s="5">
        <v>2782</v>
      </c>
      <c r="B2783" s="6" t="s">
        <v>8154</v>
      </c>
      <c r="C2783" s="7" t="s">
        <v>8155</v>
      </c>
      <c r="D2783" s="4" t="s">
        <v>8156</v>
      </c>
      <c r="E2783" s="4" t="s">
        <v>384</v>
      </c>
      <c r="F2783" s="4" t="s">
        <v>7409</v>
      </c>
    </row>
    <row r="2784" spans="1:6" ht="15.75" customHeight="1">
      <c r="A2784" s="5">
        <v>2783</v>
      </c>
      <c r="B2784" s="6" t="s">
        <v>8157</v>
      </c>
      <c r="C2784" s="7" t="s">
        <v>8158</v>
      </c>
      <c r="D2784" s="4" t="s">
        <v>8159</v>
      </c>
      <c r="E2784" s="4" t="s">
        <v>6410</v>
      </c>
      <c r="F2784" s="4" t="s">
        <v>7409</v>
      </c>
    </row>
    <row r="2785" spans="1:6" ht="15.75" customHeight="1">
      <c r="A2785" s="5">
        <v>2784</v>
      </c>
      <c r="B2785" s="6" t="s">
        <v>8160</v>
      </c>
      <c r="C2785" s="7" t="s">
        <v>8161</v>
      </c>
      <c r="D2785" s="4" t="s">
        <v>8162</v>
      </c>
      <c r="E2785" s="4" t="s">
        <v>40</v>
      </c>
      <c r="F2785" s="4" t="s">
        <v>7409</v>
      </c>
    </row>
    <row r="2786" spans="1:6" ht="15.75" customHeight="1">
      <c r="A2786" s="5">
        <v>2785</v>
      </c>
      <c r="B2786" s="6" t="s">
        <v>8163</v>
      </c>
      <c r="C2786" s="7" t="s">
        <v>8164</v>
      </c>
      <c r="D2786" s="4" t="s">
        <v>8165</v>
      </c>
      <c r="E2786" s="4" t="s">
        <v>501</v>
      </c>
      <c r="F2786" s="4" t="s">
        <v>7409</v>
      </c>
    </row>
    <row r="2787" spans="1:6" ht="15.75" customHeight="1">
      <c r="A2787" s="5">
        <v>2786</v>
      </c>
      <c r="B2787" s="6" t="s">
        <v>8166</v>
      </c>
      <c r="C2787" s="7" t="s">
        <v>8167</v>
      </c>
      <c r="D2787" s="4" t="s">
        <v>8168</v>
      </c>
      <c r="E2787" s="4" t="s">
        <v>501</v>
      </c>
      <c r="F2787" s="4" t="s">
        <v>7409</v>
      </c>
    </row>
    <row r="2788" spans="1:6" ht="15.75" customHeight="1">
      <c r="A2788" s="5">
        <v>2787</v>
      </c>
      <c r="B2788" s="6" t="s">
        <v>8169</v>
      </c>
      <c r="C2788" s="7" t="s">
        <v>8170</v>
      </c>
      <c r="D2788" s="4" t="s">
        <v>8171</v>
      </c>
      <c r="E2788" s="4" t="s">
        <v>501</v>
      </c>
      <c r="F2788" s="4" t="s">
        <v>7409</v>
      </c>
    </row>
    <row r="2789" spans="1:6" ht="15.75" customHeight="1">
      <c r="A2789" s="5">
        <v>2788</v>
      </c>
      <c r="B2789" s="6" t="s">
        <v>8172</v>
      </c>
      <c r="C2789" s="7" t="s">
        <v>8173</v>
      </c>
      <c r="D2789" s="4" t="s">
        <v>8174</v>
      </c>
      <c r="E2789" s="4" t="s">
        <v>6217</v>
      </c>
      <c r="F2789" s="4" t="s">
        <v>7409</v>
      </c>
    </row>
    <row r="2790" spans="1:6" ht="15.75" customHeight="1">
      <c r="A2790" s="5">
        <v>2789</v>
      </c>
      <c r="B2790" s="6" t="s">
        <v>8175</v>
      </c>
      <c r="C2790" s="7" t="s">
        <v>8176</v>
      </c>
      <c r="D2790" s="4" t="s">
        <v>8177</v>
      </c>
      <c r="E2790" s="4" t="s">
        <v>40</v>
      </c>
      <c r="F2790" s="4" t="s">
        <v>7409</v>
      </c>
    </row>
    <row r="2791" spans="1:6" ht="15.75" customHeight="1">
      <c r="A2791" s="5">
        <v>2790</v>
      </c>
      <c r="B2791" s="6" t="s">
        <v>8178</v>
      </c>
      <c r="C2791" s="7" t="s">
        <v>8179</v>
      </c>
      <c r="D2791" s="4" t="s">
        <v>8180</v>
      </c>
      <c r="E2791" s="4" t="s">
        <v>6176</v>
      </c>
      <c r="F2791" s="4" t="s">
        <v>7409</v>
      </c>
    </row>
    <row r="2792" spans="1:6" ht="15.75" customHeight="1">
      <c r="A2792" s="5">
        <v>2791</v>
      </c>
      <c r="B2792" s="6" t="s">
        <v>8181</v>
      </c>
      <c r="C2792" s="7" t="s">
        <v>8182</v>
      </c>
      <c r="D2792" s="4" t="s">
        <v>8183</v>
      </c>
      <c r="E2792" s="4" t="s">
        <v>6176</v>
      </c>
      <c r="F2792" s="4" t="s">
        <v>7409</v>
      </c>
    </row>
    <row r="2793" spans="1:6" ht="15.75" customHeight="1">
      <c r="A2793" s="5">
        <v>2792</v>
      </c>
      <c r="B2793" s="6" t="s">
        <v>8184</v>
      </c>
      <c r="C2793" s="7" t="s">
        <v>8185</v>
      </c>
      <c r="D2793" s="4" t="s">
        <v>6140</v>
      </c>
      <c r="E2793" s="4" t="s">
        <v>501</v>
      </c>
      <c r="F2793" s="4" t="s">
        <v>7409</v>
      </c>
    </row>
    <row r="2794" spans="1:6" ht="15.75" customHeight="1">
      <c r="A2794" s="5">
        <v>2793</v>
      </c>
      <c r="B2794" s="6" t="s">
        <v>6138</v>
      </c>
      <c r="C2794" s="7" t="s">
        <v>6139</v>
      </c>
      <c r="D2794" s="4" t="s">
        <v>8186</v>
      </c>
      <c r="E2794" s="4" t="s">
        <v>40</v>
      </c>
      <c r="F2794" s="4" t="s">
        <v>7409</v>
      </c>
    </row>
    <row r="2795" spans="1:6" ht="15.75" customHeight="1">
      <c r="A2795" s="5">
        <v>2794</v>
      </c>
      <c r="B2795" s="6" t="s">
        <v>8187</v>
      </c>
      <c r="C2795" s="7" t="s">
        <v>8188</v>
      </c>
      <c r="D2795" s="4" t="s">
        <v>8189</v>
      </c>
      <c r="E2795" s="4" t="s">
        <v>6204</v>
      </c>
      <c r="F2795" s="4" t="s">
        <v>7409</v>
      </c>
    </row>
    <row r="2796" spans="1:6" ht="15.75" customHeight="1">
      <c r="A2796" s="5">
        <v>2795</v>
      </c>
      <c r="B2796" s="6" t="s">
        <v>8190</v>
      </c>
      <c r="C2796" s="7" t="s">
        <v>8191</v>
      </c>
      <c r="D2796" s="4" t="s">
        <v>8192</v>
      </c>
      <c r="E2796" s="4" t="s">
        <v>40</v>
      </c>
      <c r="F2796" s="4" t="s">
        <v>7409</v>
      </c>
    </row>
    <row r="2797" spans="1:6" ht="15.75" customHeight="1">
      <c r="A2797" s="5">
        <v>2796</v>
      </c>
      <c r="B2797" s="6" t="s">
        <v>8193</v>
      </c>
      <c r="C2797" s="7" t="s">
        <v>8194</v>
      </c>
      <c r="D2797" s="4" t="s">
        <v>8195</v>
      </c>
      <c r="E2797" s="4" t="s">
        <v>569</v>
      </c>
      <c r="F2797" s="4" t="s">
        <v>7409</v>
      </c>
    </row>
    <row r="2798" spans="1:6" ht="15.75" customHeight="1">
      <c r="A2798" s="5">
        <v>2797</v>
      </c>
      <c r="B2798" s="6" t="s">
        <v>8196</v>
      </c>
      <c r="C2798" s="7" t="s">
        <v>8197</v>
      </c>
      <c r="D2798" s="4" t="s">
        <v>8198</v>
      </c>
      <c r="E2798" s="4" t="s">
        <v>569</v>
      </c>
      <c r="F2798" s="4" t="s">
        <v>7409</v>
      </c>
    </row>
    <row r="2799" spans="1:6" ht="15.75" customHeight="1">
      <c r="A2799" s="5">
        <v>2798</v>
      </c>
      <c r="B2799" s="6" t="s">
        <v>8199</v>
      </c>
      <c r="C2799" s="7" t="s">
        <v>8200</v>
      </c>
      <c r="D2799" s="4" t="s">
        <v>8201</v>
      </c>
      <c r="E2799" s="4" t="s">
        <v>40</v>
      </c>
      <c r="F2799" s="4" t="s">
        <v>7409</v>
      </c>
    </row>
    <row r="2800" spans="1:6" ht="15.75" customHeight="1">
      <c r="A2800" s="5">
        <v>2799</v>
      </c>
      <c r="B2800" s="6" t="s">
        <v>8202</v>
      </c>
      <c r="C2800" s="7" t="s">
        <v>8203</v>
      </c>
      <c r="D2800" s="4" t="s">
        <v>8204</v>
      </c>
      <c r="E2800" s="4" t="s">
        <v>384</v>
      </c>
      <c r="F2800" s="4" t="s">
        <v>7409</v>
      </c>
    </row>
    <row r="2801" spans="1:6" ht="15.75" customHeight="1">
      <c r="A2801" s="5">
        <v>2800</v>
      </c>
      <c r="B2801" s="6" t="s">
        <v>8205</v>
      </c>
      <c r="C2801" s="7" t="s">
        <v>8206</v>
      </c>
      <c r="D2801" s="4" t="s">
        <v>8207</v>
      </c>
      <c r="E2801" s="4" t="s">
        <v>384</v>
      </c>
      <c r="F2801" s="4" t="s">
        <v>7409</v>
      </c>
    </row>
    <row r="2802" spans="1:6" ht="15.75" customHeight="1">
      <c r="A2802" s="5">
        <v>2801</v>
      </c>
      <c r="B2802" s="6" t="s">
        <v>8208</v>
      </c>
      <c r="C2802" s="7" t="s">
        <v>8209</v>
      </c>
      <c r="D2802" s="4" t="s">
        <v>8210</v>
      </c>
      <c r="E2802" s="4" t="s">
        <v>569</v>
      </c>
      <c r="F2802" s="4" t="s">
        <v>7409</v>
      </c>
    </row>
    <row r="2803" spans="1:6" ht="15.75" customHeight="1">
      <c r="A2803" s="5">
        <v>2802</v>
      </c>
      <c r="B2803" s="6" t="s">
        <v>8211</v>
      </c>
      <c r="C2803" s="7" t="s">
        <v>8212</v>
      </c>
      <c r="D2803" s="4" t="s">
        <v>8213</v>
      </c>
      <c r="E2803" s="4" t="s">
        <v>501</v>
      </c>
      <c r="F2803" s="4" t="s">
        <v>7409</v>
      </c>
    </row>
    <row r="2804" spans="1:6" ht="15.75" customHeight="1">
      <c r="A2804" s="5">
        <v>2803</v>
      </c>
      <c r="B2804" s="6" t="s">
        <v>8214</v>
      </c>
      <c r="C2804" s="7" t="s">
        <v>8215</v>
      </c>
      <c r="D2804" s="4" t="s">
        <v>8216</v>
      </c>
      <c r="E2804" s="4" t="s">
        <v>40</v>
      </c>
      <c r="F2804" s="4" t="s">
        <v>7409</v>
      </c>
    </row>
    <row r="2805" spans="1:6" ht="15.75" customHeight="1">
      <c r="A2805" s="5">
        <v>2804</v>
      </c>
      <c r="B2805" s="6" t="s">
        <v>8217</v>
      </c>
      <c r="C2805" s="7" t="s">
        <v>8218</v>
      </c>
      <c r="D2805" s="4" t="s">
        <v>8219</v>
      </c>
      <c r="E2805" s="4" t="s">
        <v>6583</v>
      </c>
      <c r="F2805" s="4" t="s">
        <v>7409</v>
      </c>
    </row>
    <row r="2806" spans="1:6" ht="15.75" customHeight="1">
      <c r="A2806" s="5">
        <v>2805</v>
      </c>
      <c r="B2806" s="6" t="s">
        <v>8220</v>
      </c>
      <c r="C2806" s="7" t="s">
        <v>8221</v>
      </c>
      <c r="D2806" s="4" t="s">
        <v>8222</v>
      </c>
      <c r="E2806" s="4" t="s">
        <v>6195</v>
      </c>
      <c r="F2806" s="4" t="s">
        <v>7409</v>
      </c>
    </row>
    <row r="2807" spans="1:6" ht="15.75" customHeight="1">
      <c r="A2807" s="5">
        <v>2806</v>
      </c>
      <c r="B2807" s="6" t="s">
        <v>8223</v>
      </c>
      <c r="C2807" s="7" t="s">
        <v>8224</v>
      </c>
      <c r="D2807" s="4" t="s">
        <v>8225</v>
      </c>
      <c r="E2807" s="4" t="s">
        <v>6195</v>
      </c>
      <c r="F2807" s="4" t="s">
        <v>7409</v>
      </c>
    </row>
    <row r="2808" spans="1:6" ht="15.75" customHeight="1">
      <c r="A2808" s="5">
        <v>2807</v>
      </c>
      <c r="B2808" s="6" t="s">
        <v>8226</v>
      </c>
      <c r="C2808" s="7" t="s">
        <v>8227</v>
      </c>
      <c r="D2808" s="4" t="s">
        <v>8228</v>
      </c>
      <c r="E2808" s="4" t="s">
        <v>6195</v>
      </c>
      <c r="F2808" s="4" t="s">
        <v>7409</v>
      </c>
    </row>
    <row r="2809" spans="1:6" ht="15.75" customHeight="1">
      <c r="A2809" s="5">
        <v>2808</v>
      </c>
      <c r="B2809" s="6" t="s">
        <v>8229</v>
      </c>
      <c r="C2809" s="7" t="s">
        <v>8230</v>
      </c>
      <c r="D2809" s="4" t="s">
        <v>8231</v>
      </c>
      <c r="E2809" s="4" t="s">
        <v>6176</v>
      </c>
      <c r="F2809" s="4" t="s">
        <v>7409</v>
      </c>
    </row>
    <row r="2810" spans="1:6" ht="15.75" customHeight="1">
      <c r="A2810" s="5">
        <v>2809</v>
      </c>
      <c r="B2810" s="6" t="s">
        <v>8232</v>
      </c>
      <c r="C2810" s="7" t="s">
        <v>8233</v>
      </c>
      <c r="D2810" s="4" t="s">
        <v>8234</v>
      </c>
      <c r="E2810" s="4" t="s">
        <v>40</v>
      </c>
      <c r="F2810" s="4" t="s">
        <v>7409</v>
      </c>
    </row>
    <row r="2811" spans="1:6" ht="15.75" customHeight="1">
      <c r="A2811" s="5">
        <v>2810</v>
      </c>
      <c r="B2811" s="6" t="s">
        <v>8235</v>
      </c>
      <c r="C2811" s="7" t="s">
        <v>8236</v>
      </c>
      <c r="D2811" s="4" t="s">
        <v>8237</v>
      </c>
      <c r="E2811" s="4" t="s">
        <v>384</v>
      </c>
      <c r="F2811" s="4" t="s">
        <v>7409</v>
      </c>
    </row>
    <row r="2812" spans="1:6" ht="15.75" customHeight="1">
      <c r="A2812" s="5">
        <v>2811</v>
      </c>
      <c r="B2812" s="6" t="s">
        <v>8238</v>
      </c>
      <c r="C2812" s="7" t="s">
        <v>8239</v>
      </c>
      <c r="D2812" s="4" t="s">
        <v>8240</v>
      </c>
      <c r="E2812" s="4" t="s">
        <v>6176</v>
      </c>
      <c r="F2812" s="4" t="s">
        <v>7409</v>
      </c>
    </row>
    <row r="2813" spans="1:6" ht="15.75" customHeight="1">
      <c r="A2813" s="5">
        <v>2812</v>
      </c>
      <c r="B2813" s="6" t="s">
        <v>8241</v>
      </c>
      <c r="C2813" s="7" t="s">
        <v>8242</v>
      </c>
      <c r="D2813" s="4" t="s">
        <v>8243</v>
      </c>
      <c r="E2813" s="4" t="s">
        <v>40</v>
      </c>
      <c r="F2813" s="4" t="s">
        <v>7409</v>
      </c>
    </row>
    <row r="2814" spans="1:6" ht="15.75" customHeight="1">
      <c r="A2814" s="5">
        <v>2813</v>
      </c>
      <c r="B2814" s="6" t="s">
        <v>8244</v>
      </c>
      <c r="C2814" s="7" t="s">
        <v>8245</v>
      </c>
      <c r="D2814" s="4" t="s">
        <v>8246</v>
      </c>
      <c r="E2814" s="4" t="s">
        <v>6254</v>
      </c>
      <c r="F2814" s="4" t="s">
        <v>7409</v>
      </c>
    </row>
    <row r="2815" spans="1:6" ht="15.75" customHeight="1">
      <c r="A2815" s="5">
        <v>2814</v>
      </c>
      <c r="B2815" s="6" t="s">
        <v>8247</v>
      </c>
      <c r="C2815" s="7" t="s">
        <v>8248</v>
      </c>
      <c r="D2815" s="4" t="s">
        <v>8249</v>
      </c>
      <c r="E2815" s="4" t="s">
        <v>501</v>
      </c>
      <c r="F2815" s="4" t="s">
        <v>7409</v>
      </c>
    </row>
    <row r="2816" spans="1:6" ht="15.75" customHeight="1">
      <c r="A2816" s="5">
        <v>2815</v>
      </c>
      <c r="B2816" s="6" t="s">
        <v>8250</v>
      </c>
      <c r="C2816" s="7" t="s">
        <v>8251</v>
      </c>
      <c r="D2816" s="4" t="s">
        <v>8252</v>
      </c>
      <c r="E2816" s="4" t="s">
        <v>501</v>
      </c>
      <c r="F2816" s="4" t="s">
        <v>7409</v>
      </c>
    </row>
    <row r="2817" spans="1:6" ht="15.75" customHeight="1">
      <c r="A2817" s="5">
        <v>2816</v>
      </c>
      <c r="B2817" s="6" t="s">
        <v>8253</v>
      </c>
      <c r="C2817" s="7" t="s">
        <v>8254</v>
      </c>
      <c r="D2817" s="4" t="s">
        <v>8255</v>
      </c>
      <c r="E2817" s="4" t="s">
        <v>501</v>
      </c>
      <c r="F2817" s="4" t="s">
        <v>7409</v>
      </c>
    </row>
    <row r="2818" spans="1:6" ht="15.75" customHeight="1">
      <c r="A2818" s="5">
        <v>2817</v>
      </c>
      <c r="B2818" s="6" t="s">
        <v>8256</v>
      </c>
      <c r="C2818" s="7" t="s">
        <v>8257</v>
      </c>
      <c r="D2818" s="4" t="s">
        <v>8258</v>
      </c>
      <c r="E2818" s="4" t="s">
        <v>6391</v>
      </c>
      <c r="F2818" s="4" t="s">
        <v>7409</v>
      </c>
    </row>
    <row r="2819" spans="1:6" ht="15.75" customHeight="1">
      <c r="A2819" s="5">
        <v>2818</v>
      </c>
      <c r="B2819" s="6" t="s">
        <v>8259</v>
      </c>
      <c r="C2819" s="7" t="s">
        <v>8260</v>
      </c>
      <c r="D2819" s="4" t="s">
        <v>8261</v>
      </c>
      <c r="E2819" s="4" t="s">
        <v>40</v>
      </c>
      <c r="F2819" s="4" t="s">
        <v>7409</v>
      </c>
    </row>
    <row r="2820" spans="1:6" ht="15.75" customHeight="1">
      <c r="A2820" s="5">
        <v>2819</v>
      </c>
      <c r="B2820" s="6" t="s">
        <v>8262</v>
      </c>
      <c r="C2820" s="7" t="s">
        <v>8263</v>
      </c>
      <c r="D2820" s="4" t="s">
        <v>8264</v>
      </c>
      <c r="E2820" s="4" t="s">
        <v>6583</v>
      </c>
      <c r="F2820" s="4" t="s">
        <v>7409</v>
      </c>
    </row>
    <row r="2821" spans="1:6" ht="15.75" customHeight="1">
      <c r="A2821" s="5">
        <v>2820</v>
      </c>
      <c r="B2821" s="6" t="s">
        <v>8265</v>
      </c>
      <c r="C2821" s="7" t="s">
        <v>8266</v>
      </c>
      <c r="D2821" s="4" t="s">
        <v>8267</v>
      </c>
      <c r="E2821" s="4" t="s">
        <v>6176</v>
      </c>
      <c r="F2821" s="4" t="s">
        <v>7409</v>
      </c>
    </row>
    <row r="2822" spans="1:6" ht="15.75" customHeight="1">
      <c r="A2822" s="5">
        <v>2821</v>
      </c>
      <c r="B2822" s="6" t="s">
        <v>8268</v>
      </c>
      <c r="C2822" s="7" t="s">
        <v>8269</v>
      </c>
      <c r="D2822" s="4" t="s">
        <v>8270</v>
      </c>
      <c r="E2822" s="4" t="s">
        <v>6254</v>
      </c>
      <c r="F2822" s="4" t="s">
        <v>7409</v>
      </c>
    </row>
    <row r="2823" spans="1:6" ht="15.75" customHeight="1">
      <c r="A2823" s="5">
        <v>2822</v>
      </c>
      <c r="B2823" s="6" t="s">
        <v>8271</v>
      </c>
      <c r="C2823" s="7" t="s">
        <v>8272</v>
      </c>
      <c r="D2823" s="4" t="s">
        <v>8273</v>
      </c>
      <c r="E2823" s="4" t="s">
        <v>6204</v>
      </c>
      <c r="F2823" s="4" t="s">
        <v>7409</v>
      </c>
    </row>
    <row r="2824" spans="1:6" ht="15.75" customHeight="1">
      <c r="A2824" s="5">
        <v>2823</v>
      </c>
      <c r="B2824" s="6" t="s">
        <v>8274</v>
      </c>
      <c r="C2824" s="7" t="s">
        <v>8275</v>
      </c>
      <c r="D2824" s="4" t="s">
        <v>8276</v>
      </c>
      <c r="E2824" s="4" t="s">
        <v>501</v>
      </c>
      <c r="F2824" s="4" t="s">
        <v>7409</v>
      </c>
    </row>
    <row r="2825" spans="1:6" ht="15.75" customHeight="1">
      <c r="A2825" s="5">
        <v>2824</v>
      </c>
      <c r="B2825" s="6" t="s">
        <v>8277</v>
      </c>
      <c r="C2825" s="7" t="s">
        <v>8278</v>
      </c>
      <c r="D2825" s="4" t="s">
        <v>8279</v>
      </c>
      <c r="E2825" s="4" t="s">
        <v>6195</v>
      </c>
      <c r="F2825" s="4" t="s">
        <v>7409</v>
      </c>
    </row>
    <row r="2826" spans="1:6" ht="15.75" customHeight="1">
      <c r="A2826" s="5">
        <v>2825</v>
      </c>
      <c r="B2826" s="6" t="s">
        <v>8280</v>
      </c>
      <c r="C2826" s="7" t="s">
        <v>8281</v>
      </c>
      <c r="D2826" s="4" t="s">
        <v>8282</v>
      </c>
      <c r="E2826" s="4" t="s">
        <v>6204</v>
      </c>
      <c r="F2826" s="4" t="s">
        <v>7409</v>
      </c>
    </row>
    <row r="2827" spans="1:6" ht="15.75" customHeight="1">
      <c r="A2827" s="5">
        <v>2826</v>
      </c>
      <c r="B2827" s="6" t="s">
        <v>8283</v>
      </c>
      <c r="C2827" s="7" t="s">
        <v>8284</v>
      </c>
      <c r="D2827" s="4" t="s">
        <v>8285</v>
      </c>
      <c r="E2827" s="4" t="s">
        <v>6254</v>
      </c>
      <c r="F2827" s="4" t="s">
        <v>7409</v>
      </c>
    </row>
    <row r="2828" spans="1:6" ht="15.75" customHeight="1">
      <c r="A2828" s="5">
        <v>2827</v>
      </c>
      <c r="B2828" s="6" t="s">
        <v>8286</v>
      </c>
      <c r="C2828" s="7" t="s">
        <v>8287</v>
      </c>
      <c r="D2828" s="4" t="s">
        <v>8288</v>
      </c>
      <c r="E2828" s="4" t="s">
        <v>6176</v>
      </c>
      <c r="F2828" s="4" t="s">
        <v>7409</v>
      </c>
    </row>
    <row r="2829" spans="1:6" ht="15.75" customHeight="1">
      <c r="A2829" s="5">
        <v>2828</v>
      </c>
      <c r="B2829" s="6" t="s">
        <v>8289</v>
      </c>
      <c r="C2829" s="7" t="s">
        <v>8290</v>
      </c>
      <c r="D2829" s="4" t="s">
        <v>8291</v>
      </c>
      <c r="E2829" s="4" t="s">
        <v>569</v>
      </c>
      <c r="F2829" s="4" t="s">
        <v>7409</v>
      </c>
    </row>
    <row r="2830" spans="1:6" ht="15.75" customHeight="1">
      <c r="A2830" s="5">
        <v>2829</v>
      </c>
      <c r="B2830" s="6" t="s">
        <v>8292</v>
      </c>
      <c r="C2830" s="7" t="s">
        <v>8293</v>
      </c>
      <c r="D2830" s="4" t="s">
        <v>8294</v>
      </c>
      <c r="E2830" s="4" t="s">
        <v>6176</v>
      </c>
      <c r="F2830" s="4" t="s">
        <v>7409</v>
      </c>
    </row>
    <row r="2831" spans="1:6" ht="15.75" customHeight="1">
      <c r="A2831" s="5">
        <v>2830</v>
      </c>
      <c r="B2831" s="6" t="s">
        <v>8295</v>
      </c>
      <c r="C2831" s="7" t="s">
        <v>8296</v>
      </c>
      <c r="D2831" s="4" t="s">
        <v>8297</v>
      </c>
      <c r="E2831" s="4" t="s">
        <v>40</v>
      </c>
      <c r="F2831" s="4" t="s">
        <v>7409</v>
      </c>
    </row>
    <row r="2832" spans="1:6" ht="15.75" customHeight="1">
      <c r="A2832" s="5">
        <v>2831</v>
      </c>
      <c r="B2832" s="6" t="s">
        <v>8298</v>
      </c>
      <c r="C2832" s="7" t="s">
        <v>8299</v>
      </c>
      <c r="D2832" s="4" t="s">
        <v>8300</v>
      </c>
      <c r="E2832" s="4" t="s">
        <v>384</v>
      </c>
      <c r="F2832" s="4" t="s">
        <v>7409</v>
      </c>
    </row>
    <row r="2833" spans="1:6" ht="15.75" customHeight="1">
      <c r="A2833" s="5">
        <v>2832</v>
      </c>
      <c r="B2833" s="6" t="s">
        <v>8301</v>
      </c>
      <c r="C2833" s="7" t="s">
        <v>8302</v>
      </c>
      <c r="D2833" s="4" t="s">
        <v>8303</v>
      </c>
      <c r="E2833" s="4" t="s">
        <v>40</v>
      </c>
      <c r="F2833" s="4" t="s">
        <v>7409</v>
      </c>
    </row>
    <row r="2834" spans="1:6" ht="15.75" customHeight="1">
      <c r="A2834" s="5">
        <v>2833</v>
      </c>
      <c r="B2834" s="6" t="s">
        <v>8304</v>
      </c>
      <c r="C2834" s="7" t="s">
        <v>8305</v>
      </c>
      <c r="D2834" s="4" t="s">
        <v>8306</v>
      </c>
      <c r="E2834" s="4" t="s">
        <v>6176</v>
      </c>
      <c r="F2834" s="4" t="s">
        <v>7409</v>
      </c>
    </row>
    <row r="2835" spans="1:6" ht="15.75" customHeight="1">
      <c r="A2835" s="5">
        <v>2834</v>
      </c>
      <c r="B2835" s="6" t="s">
        <v>8307</v>
      </c>
      <c r="C2835" s="7" t="s">
        <v>8308</v>
      </c>
      <c r="D2835" s="4" t="s">
        <v>8309</v>
      </c>
      <c r="E2835" s="4" t="s">
        <v>6254</v>
      </c>
      <c r="F2835" s="4" t="s">
        <v>7409</v>
      </c>
    </row>
    <row r="2836" spans="1:6" ht="15.75" customHeight="1">
      <c r="A2836" s="5">
        <v>2835</v>
      </c>
      <c r="B2836" s="6" t="s">
        <v>8310</v>
      </c>
      <c r="C2836" s="7" t="s">
        <v>8311</v>
      </c>
      <c r="D2836" s="4" t="s">
        <v>8312</v>
      </c>
      <c r="E2836" s="4" t="s">
        <v>6254</v>
      </c>
      <c r="F2836" s="4" t="s">
        <v>7409</v>
      </c>
    </row>
    <row r="2837" spans="1:6" ht="15.75" customHeight="1">
      <c r="A2837" s="5">
        <v>2836</v>
      </c>
      <c r="B2837" s="6" t="s">
        <v>8313</v>
      </c>
      <c r="C2837" s="7" t="s">
        <v>8314</v>
      </c>
      <c r="D2837" s="4" t="s">
        <v>8315</v>
      </c>
      <c r="E2837" s="4" t="s">
        <v>6195</v>
      </c>
      <c r="F2837" s="4" t="s">
        <v>7409</v>
      </c>
    </row>
    <row r="2838" spans="1:6" ht="15.75" customHeight="1">
      <c r="A2838" s="5">
        <v>2837</v>
      </c>
      <c r="B2838" s="6" t="s">
        <v>8316</v>
      </c>
      <c r="C2838" s="7" t="s">
        <v>8317</v>
      </c>
      <c r="D2838" s="4" t="s">
        <v>8318</v>
      </c>
      <c r="E2838" s="4" t="s">
        <v>40</v>
      </c>
      <c r="F2838" s="4" t="s">
        <v>7409</v>
      </c>
    </row>
    <row r="2839" spans="1:6" ht="15.75" customHeight="1">
      <c r="A2839" s="5">
        <v>2838</v>
      </c>
      <c r="B2839" s="6" t="s">
        <v>8319</v>
      </c>
      <c r="C2839" s="7" t="s">
        <v>8320</v>
      </c>
      <c r="D2839" s="4" t="s">
        <v>8261</v>
      </c>
      <c r="E2839" s="4" t="s">
        <v>40</v>
      </c>
      <c r="F2839" s="4" t="s">
        <v>7409</v>
      </c>
    </row>
    <row r="2840" spans="1:6" ht="15.75" customHeight="1">
      <c r="A2840" s="5">
        <v>2839</v>
      </c>
      <c r="B2840" s="6" t="s">
        <v>8262</v>
      </c>
      <c r="C2840" s="7" t="s">
        <v>8321</v>
      </c>
      <c r="D2840" s="4" t="s">
        <v>8322</v>
      </c>
      <c r="E2840" s="4" t="s">
        <v>40</v>
      </c>
      <c r="F2840" s="4" t="s">
        <v>7409</v>
      </c>
    </row>
    <row r="2841" spans="1:6" ht="15.75" customHeight="1">
      <c r="A2841" s="5">
        <v>2840</v>
      </c>
      <c r="B2841" s="6" t="s">
        <v>8323</v>
      </c>
      <c r="C2841" s="7" t="s">
        <v>8324</v>
      </c>
      <c r="D2841" s="4" t="s">
        <v>8325</v>
      </c>
      <c r="E2841" s="4" t="s">
        <v>6176</v>
      </c>
      <c r="F2841" s="4" t="s">
        <v>7409</v>
      </c>
    </row>
    <row r="2842" spans="1:6" ht="15.75" customHeight="1">
      <c r="A2842" s="5">
        <v>2841</v>
      </c>
      <c r="B2842" s="6" t="s">
        <v>8326</v>
      </c>
      <c r="C2842" s="7" t="s">
        <v>8327</v>
      </c>
      <c r="D2842" s="4" t="s">
        <v>8328</v>
      </c>
      <c r="E2842" s="4" t="s">
        <v>6254</v>
      </c>
      <c r="F2842" s="4" t="s">
        <v>7409</v>
      </c>
    </row>
    <row r="2843" spans="1:6" ht="15.75" customHeight="1">
      <c r="A2843" s="5">
        <v>2842</v>
      </c>
      <c r="B2843" s="6" t="s">
        <v>8329</v>
      </c>
      <c r="C2843" s="7" t="s">
        <v>8330</v>
      </c>
      <c r="D2843" s="4" t="s">
        <v>8331</v>
      </c>
      <c r="E2843" s="4" t="s">
        <v>6254</v>
      </c>
      <c r="F2843" s="4" t="s">
        <v>7409</v>
      </c>
    </row>
    <row r="2844" spans="1:6" ht="15.75" customHeight="1">
      <c r="A2844" s="5">
        <v>2843</v>
      </c>
      <c r="B2844" s="6" t="s">
        <v>8332</v>
      </c>
      <c r="C2844" s="7" t="s">
        <v>8333</v>
      </c>
      <c r="D2844" s="4" t="s">
        <v>8334</v>
      </c>
      <c r="E2844" s="4" t="s">
        <v>501</v>
      </c>
      <c r="F2844" s="4" t="s">
        <v>7409</v>
      </c>
    </row>
    <row r="2845" spans="1:6" ht="15.75" customHeight="1">
      <c r="A2845" s="5">
        <v>2844</v>
      </c>
      <c r="B2845" s="6" t="s">
        <v>8335</v>
      </c>
      <c r="C2845" s="7" t="s">
        <v>8336</v>
      </c>
      <c r="D2845" s="4" t="s">
        <v>8337</v>
      </c>
      <c r="E2845" s="4" t="s">
        <v>40</v>
      </c>
      <c r="F2845" s="4" t="s">
        <v>7409</v>
      </c>
    </row>
    <row r="2846" spans="1:6" ht="15.75" customHeight="1">
      <c r="A2846" s="5">
        <v>2845</v>
      </c>
      <c r="B2846" s="6" t="s">
        <v>8338</v>
      </c>
      <c r="C2846" s="7" t="s">
        <v>8339</v>
      </c>
      <c r="D2846" s="4" t="s">
        <v>8340</v>
      </c>
      <c r="E2846" s="4" t="s">
        <v>501</v>
      </c>
      <c r="F2846" s="4" t="s">
        <v>7409</v>
      </c>
    </row>
    <row r="2847" spans="1:6" ht="15.75" customHeight="1">
      <c r="A2847" s="5">
        <v>2846</v>
      </c>
      <c r="B2847" s="6" t="s">
        <v>8341</v>
      </c>
      <c r="C2847" s="7" t="s">
        <v>8342</v>
      </c>
      <c r="D2847" s="4" t="s">
        <v>8343</v>
      </c>
      <c r="E2847" s="4" t="s">
        <v>501</v>
      </c>
      <c r="F2847" s="4" t="s">
        <v>7409</v>
      </c>
    </row>
    <row r="2848" spans="1:6" ht="15.75" customHeight="1">
      <c r="A2848" s="5">
        <v>2847</v>
      </c>
      <c r="B2848" s="6" t="s">
        <v>8344</v>
      </c>
      <c r="C2848" s="7" t="s">
        <v>7108</v>
      </c>
      <c r="D2848" s="4" t="s">
        <v>8345</v>
      </c>
      <c r="E2848" s="4" t="s">
        <v>501</v>
      </c>
      <c r="F2848" s="4" t="s">
        <v>7409</v>
      </c>
    </row>
    <row r="2849" spans="1:6" ht="15.75" customHeight="1">
      <c r="A2849" s="5">
        <v>2848</v>
      </c>
      <c r="B2849" s="6" t="s">
        <v>8346</v>
      </c>
      <c r="C2849" s="7" t="s">
        <v>8347</v>
      </c>
      <c r="D2849" s="4" t="s">
        <v>8348</v>
      </c>
      <c r="E2849" s="4" t="s">
        <v>501</v>
      </c>
      <c r="F2849" s="4" t="s">
        <v>7409</v>
      </c>
    </row>
    <row r="2850" spans="1:6" ht="15.75" customHeight="1">
      <c r="A2850" s="5">
        <v>2849</v>
      </c>
      <c r="B2850" s="6" t="s">
        <v>8349</v>
      </c>
      <c r="C2850" s="7" t="s">
        <v>8350</v>
      </c>
      <c r="D2850" s="4" t="s">
        <v>8351</v>
      </c>
      <c r="E2850" s="4" t="s">
        <v>501</v>
      </c>
      <c r="F2850" s="4" t="s">
        <v>7409</v>
      </c>
    </row>
    <row r="2851" spans="1:6" ht="15.75" customHeight="1">
      <c r="A2851" s="5">
        <v>2850</v>
      </c>
      <c r="B2851" s="6" t="s">
        <v>8352</v>
      </c>
      <c r="C2851" s="7" t="s">
        <v>8137</v>
      </c>
      <c r="D2851" s="4" t="s">
        <v>8353</v>
      </c>
      <c r="E2851" s="4" t="s">
        <v>501</v>
      </c>
      <c r="F2851" s="4" t="s">
        <v>7409</v>
      </c>
    </row>
    <row r="2852" spans="1:6" ht="15.75" customHeight="1">
      <c r="A2852" s="5">
        <v>2851</v>
      </c>
      <c r="B2852" s="6" t="s">
        <v>8354</v>
      </c>
      <c r="C2852" s="7" t="s">
        <v>8355</v>
      </c>
      <c r="D2852" s="4" t="s">
        <v>8356</v>
      </c>
      <c r="E2852" s="4" t="s">
        <v>6217</v>
      </c>
      <c r="F2852" s="4" t="s">
        <v>7409</v>
      </c>
    </row>
    <row r="2853" spans="1:6" ht="15.75" customHeight="1">
      <c r="A2853" s="5">
        <v>2852</v>
      </c>
      <c r="B2853" s="6" t="s">
        <v>8357</v>
      </c>
      <c r="C2853" s="7" t="s">
        <v>8358</v>
      </c>
      <c r="D2853" s="4" t="s">
        <v>8359</v>
      </c>
      <c r="E2853" s="4" t="s">
        <v>40</v>
      </c>
      <c r="F2853" s="4" t="s">
        <v>7409</v>
      </c>
    </row>
    <row r="2854" spans="1:6" ht="15.75" customHeight="1">
      <c r="A2854" s="5">
        <v>2853</v>
      </c>
      <c r="B2854" s="6" t="s">
        <v>8360</v>
      </c>
      <c r="C2854" s="7" t="s">
        <v>8361</v>
      </c>
      <c r="D2854" s="4" t="s">
        <v>8362</v>
      </c>
      <c r="E2854" s="4" t="s">
        <v>6176</v>
      </c>
      <c r="F2854" s="4" t="s">
        <v>7409</v>
      </c>
    </row>
    <row r="2855" spans="1:6" ht="15.75" customHeight="1">
      <c r="A2855" s="5">
        <v>2854</v>
      </c>
      <c r="B2855" s="6" t="s">
        <v>8363</v>
      </c>
      <c r="C2855" s="7" t="s">
        <v>8364</v>
      </c>
      <c r="D2855" s="4" t="s">
        <v>8365</v>
      </c>
      <c r="E2855" s="4" t="s">
        <v>6204</v>
      </c>
      <c r="F2855" s="4" t="s">
        <v>7409</v>
      </c>
    </row>
    <row r="2856" spans="1:6" ht="15.75" customHeight="1">
      <c r="A2856" s="5">
        <v>2855</v>
      </c>
      <c r="B2856" s="6" t="s">
        <v>8366</v>
      </c>
      <c r="C2856" s="7" t="s">
        <v>8367</v>
      </c>
      <c r="D2856" s="4" t="s">
        <v>8368</v>
      </c>
      <c r="E2856" s="4" t="s">
        <v>501</v>
      </c>
      <c r="F2856" s="4" t="s">
        <v>7409</v>
      </c>
    </row>
    <row r="2857" spans="1:6" ht="15.75" customHeight="1">
      <c r="A2857" s="5">
        <v>2856</v>
      </c>
      <c r="B2857" s="6" t="s">
        <v>8369</v>
      </c>
      <c r="C2857" s="7" t="s">
        <v>8370</v>
      </c>
      <c r="D2857" s="4" t="s">
        <v>8371</v>
      </c>
      <c r="E2857" s="4" t="s">
        <v>6254</v>
      </c>
      <c r="F2857" s="4" t="s">
        <v>7409</v>
      </c>
    </row>
    <row r="2858" spans="1:6" ht="15.75" customHeight="1">
      <c r="A2858" s="5">
        <v>2857</v>
      </c>
      <c r="B2858" s="6" t="s">
        <v>8372</v>
      </c>
      <c r="C2858" s="7" t="s">
        <v>8373</v>
      </c>
      <c r="D2858" s="4" t="s">
        <v>8374</v>
      </c>
      <c r="E2858" s="4" t="s">
        <v>384</v>
      </c>
      <c r="F2858" s="4" t="s">
        <v>7409</v>
      </c>
    </row>
    <row r="2859" spans="1:6" ht="15.75" customHeight="1">
      <c r="A2859" s="5">
        <v>2858</v>
      </c>
      <c r="B2859" s="6" t="s">
        <v>8375</v>
      </c>
      <c r="C2859" s="7" t="s">
        <v>8376</v>
      </c>
      <c r="D2859" s="4" t="s">
        <v>8377</v>
      </c>
      <c r="E2859" s="4" t="s">
        <v>40</v>
      </c>
      <c r="F2859" s="4" t="s">
        <v>7409</v>
      </c>
    </row>
    <row r="2860" spans="1:6" ht="15.75" customHeight="1">
      <c r="A2860" s="5">
        <v>2859</v>
      </c>
      <c r="B2860" s="6" t="s">
        <v>8378</v>
      </c>
      <c r="C2860" s="7" t="s">
        <v>8379</v>
      </c>
      <c r="D2860" s="4" t="s">
        <v>8380</v>
      </c>
      <c r="E2860" s="4" t="s">
        <v>569</v>
      </c>
      <c r="F2860" s="4" t="s">
        <v>7409</v>
      </c>
    </row>
    <row r="2861" spans="1:6" ht="15.75" customHeight="1">
      <c r="A2861" s="5">
        <v>2860</v>
      </c>
      <c r="B2861" s="6" t="s">
        <v>8381</v>
      </c>
      <c r="C2861" s="7" t="s">
        <v>8382</v>
      </c>
      <c r="D2861" s="4" t="s">
        <v>8383</v>
      </c>
      <c r="E2861" s="4" t="s">
        <v>6583</v>
      </c>
      <c r="F2861" s="4" t="s">
        <v>7409</v>
      </c>
    </row>
    <row r="2862" spans="1:6" ht="15.75" customHeight="1">
      <c r="A2862" s="5">
        <v>2861</v>
      </c>
      <c r="B2862" s="6" t="s">
        <v>8384</v>
      </c>
      <c r="C2862" s="7" t="s">
        <v>8385</v>
      </c>
      <c r="D2862" s="4" t="s">
        <v>8386</v>
      </c>
      <c r="E2862" s="4" t="s">
        <v>501</v>
      </c>
      <c r="F2862" s="4" t="s">
        <v>7409</v>
      </c>
    </row>
    <row r="2863" spans="1:6" ht="15.75" customHeight="1">
      <c r="A2863" s="5">
        <v>2862</v>
      </c>
      <c r="B2863" s="6" t="s">
        <v>8387</v>
      </c>
      <c r="C2863" s="7" t="s">
        <v>8388</v>
      </c>
      <c r="D2863" s="4" t="s">
        <v>8389</v>
      </c>
      <c r="E2863" s="4" t="s">
        <v>384</v>
      </c>
      <c r="F2863" s="4" t="s">
        <v>7409</v>
      </c>
    </row>
    <row r="2864" spans="1:6" ht="15.75" customHeight="1">
      <c r="A2864" s="5">
        <v>2863</v>
      </c>
      <c r="B2864" s="6" t="s">
        <v>8390</v>
      </c>
      <c r="C2864" s="7" t="s">
        <v>8391</v>
      </c>
      <c r="D2864" s="4" t="s">
        <v>8392</v>
      </c>
      <c r="E2864" s="4" t="s">
        <v>384</v>
      </c>
      <c r="F2864" s="4" t="s">
        <v>7409</v>
      </c>
    </row>
    <row r="2865" spans="1:6" ht="15.75" customHeight="1">
      <c r="A2865" s="5">
        <v>2864</v>
      </c>
      <c r="B2865" s="6" t="s">
        <v>8393</v>
      </c>
      <c r="C2865" s="7" t="s">
        <v>8394</v>
      </c>
      <c r="D2865" s="4" t="s">
        <v>8395</v>
      </c>
      <c r="E2865" s="4" t="s">
        <v>6217</v>
      </c>
      <c r="F2865" s="4" t="s">
        <v>7409</v>
      </c>
    </row>
    <row r="2866" spans="1:6" ht="15.75" customHeight="1">
      <c r="A2866" s="5">
        <v>2865</v>
      </c>
      <c r="B2866" s="6" t="s">
        <v>8396</v>
      </c>
      <c r="C2866" s="7" t="s">
        <v>8397</v>
      </c>
      <c r="D2866" s="4" t="s">
        <v>8398</v>
      </c>
      <c r="E2866" s="4" t="s">
        <v>6254</v>
      </c>
      <c r="F2866" s="4" t="s">
        <v>7409</v>
      </c>
    </row>
    <row r="2867" spans="1:6" ht="15.75" customHeight="1">
      <c r="A2867" s="5">
        <v>2866</v>
      </c>
      <c r="B2867" s="6" t="s">
        <v>8399</v>
      </c>
      <c r="C2867" s="7" t="s">
        <v>8400</v>
      </c>
      <c r="D2867" s="4" t="s">
        <v>8401</v>
      </c>
      <c r="E2867" s="4" t="s">
        <v>501</v>
      </c>
      <c r="F2867" s="4" t="s">
        <v>7409</v>
      </c>
    </row>
    <row r="2868" spans="1:6" ht="15.75" customHeight="1">
      <c r="A2868" s="5">
        <v>2867</v>
      </c>
      <c r="B2868" s="6" t="s">
        <v>8402</v>
      </c>
      <c r="C2868" s="7" t="s">
        <v>7</v>
      </c>
      <c r="D2868" s="4" t="s">
        <v>8403</v>
      </c>
      <c r="E2868" s="4" t="s">
        <v>6176</v>
      </c>
      <c r="F2868" s="4" t="s">
        <v>7409</v>
      </c>
    </row>
    <row r="2869" spans="1:6" ht="15.75" customHeight="1">
      <c r="A2869" s="5">
        <v>2868</v>
      </c>
      <c r="B2869" s="6" t="s">
        <v>8404</v>
      </c>
      <c r="C2869" s="7" t="s">
        <v>8405</v>
      </c>
      <c r="D2869" s="4" t="s">
        <v>8406</v>
      </c>
      <c r="E2869" s="4" t="s">
        <v>6176</v>
      </c>
      <c r="F2869" s="4" t="s">
        <v>7409</v>
      </c>
    </row>
    <row r="2870" spans="1:6" ht="15.75" customHeight="1">
      <c r="A2870" s="5">
        <v>2869</v>
      </c>
      <c r="B2870" s="6" t="s">
        <v>8407</v>
      </c>
      <c r="C2870" s="7" t="s">
        <v>8408</v>
      </c>
      <c r="D2870" s="4" t="s">
        <v>8409</v>
      </c>
      <c r="E2870" s="4" t="s">
        <v>6254</v>
      </c>
      <c r="F2870" s="4" t="s">
        <v>7409</v>
      </c>
    </row>
    <row r="2871" spans="1:6" ht="15.75" customHeight="1">
      <c r="A2871" s="5">
        <v>2870</v>
      </c>
      <c r="B2871" s="6" t="s">
        <v>8410</v>
      </c>
      <c r="C2871" s="7" t="s">
        <v>8411</v>
      </c>
      <c r="D2871" s="4" t="s">
        <v>8401</v>
      </c>
      <c r="E2871" s="4" t="s">
        <v>501</v>
      </c>
      <c r="F2871" s="4" t="s">
        <v>7409</v>
      </c>
    </row>
    <row r="2872" spans="1:6" ht="15.75" customHeight="1">
      <c r="A2872" s="5">
        <v>2871</v>
      </c>
      <c r="B2872" s="6" t="s">
        <v>8402</v>
      </c>
      <c r="C2872" s="7" t="s">
        <v>7</v>
      </c>
      <c r="D2872" s="4" t="s">
        <v>8412</v>
      </c>
      <c r="E2872" s="4" t="s">
        <v>501</v>
      </c>
      <c r="F2872" s="4" t="s">
        <v>7409</v>
      </c>
    </row>
    <row r="2873" spans="1:6" ht="15.75" customHeight="1">
      <c r="A2873" s="5">
        <v>2872</v>
      </c>
      <c r="B2873" s="6" t="s">
        <v>8413</v>
      </c>
      <c r="C2873" s="7" t="s">
        <v>8414</v>
      </c>
      <c r="D2873" s="4" t="s">
        <v>8415</v>
      </c>
      <c r="E2873" s="4" t="s">
        <v>40</v>
      </c>
      <c r="F2873" s="4" t="s">
        <v>7409</v>
      </c>
    </row>
    <row r="2874" spans="1:6" ht="15.75" customHeight="1">
      <c r="A2874" s="5">
        <v>2873</v>
      </c>
      <c r="B2874" s="6" t="s">
        <v>8416</v>
      </c>
      <c r="C2874" s="7" t="s">
        <v>8417</v>
      </c>
      <c r="D2874" s="4" t="s">
        <v>8418</v>
      </c>
      <c r="E2874" s="4" t="s">
        <v>6583</v>
      </c>
      <c r="F2874" s="4" t="s">
        <v>7409</v>
      </c>
    </row>
    <row r="2875" spans="1:6" ht="15.75" customHeight="1">
      <c r="A2875" s="5">
        <v>2874</v>
      </c>
      <c r="B2875" s="6" t="s">
        <v>8419</v>
      </c>
      <c r="C2875" s="7" t="s">
        <v>8420</v>
      </c>
      <c r="D2875" s="4" t="s">
        <v>8421</v>
      </c>
      <c r="E2875" s="4" t="s">
        <v>501</v>
      </c>
      <c r="F2875" s="4" t="s">
        <v>7409</v>
      </c>
    </row>
    <row r="2876" spans="1:6" ht="15.75" customHeight="1">
      <c r="A2876" s="5">
        <v>2875</v>
      </c>
      <c r="B2876" s="6" t="s">
        <v>8422</v>
      </c>
      <c r="C2876" s="7" t="s">
        <v>8423</v>
      </c>
      <c r="D2876" s="4" t="s">
        <v>8424</v>
      </c>
      <c r="E2876" s="4" t="s">
        <v>6195</v>
      </c>
      <c r="F2876" s="4" t="s">
        <v>7409</v>
      </c>
    </row>
    <row r="2877" spans="1:6" ht="15.75" customHeight="1">
      <c r="A2877" s="5">
        <v>2876</v>
      </c>
      <c r="B2877" s="6" t="s">
        <v>8425</v>
      </c>
      <c r="C2877" s="7" t="s">
        <v>8426</v>
      </c>
      <c r="D2877" s="4" t="s">
        <v>8427</v>
      </c>
      <c r="E2877" s="4" t="s">
        <v>501</v>
      </c>
      <c r="F2877" s="4" t="s">
        <v>7409</v>
      </c>
    </row>
    <row r="2878" spans="1:6" ht="15.75" customHeight="1">
      <c r="A2878" s="5">
        <v>2877</v>
      </c>
      <c r="B2878" s="6" t="s">
        <v>8428</v>
      </c>
      <c r="C2878" s="7" t="s">
        <v>8429</v>
      </c>
      <c r="D2878" s="4" t="s">
        <v>8430</v>
      </c>
      <c r="E2878" s="4" t="s">
        <v>501</v>
      </c>
      <c r="F2878" s="4" t="s">
        <v>7409</v>
      </c>
    </row>
    <row r="2879" spans="1:6" ht="15.75" customHeight="1">
      <c r="A2879" s="5">
        <v>2878</v>
      </c>
      <c r="B2879" s="6" t="s">
        <v>8431</v>
      </c>
      <c r="C2879" s="7" t="s">
        <v>8432</v>
      </c>
      <c r="D2879" s="4" t="s">
        <v>6140</v>
      </c>
      <c r="E2879" s="4" t="s">
        <v>501</v>
      </c>
      <c r="F2879" s="4" t="s">
        <v>7409</v>
      </c>
    </row>
    <row r="2880" spans="1:6" ht="15.75" customHeight="1">
      <c r="A2880" s="5">
        <v>2879</v>
      </c>
      <c r="B2880" s="6" t="s">
        <v>6138</v>
      </c>
      <c r="C2880" s="7" t="s">
        <v>6139</v>
      </c>
      <c r="D2880" s="4" t="s">
        <v>8255</v>
      </c>
      <c r="E2880" s="4" t="s">
        <v>501</v>
      </c>
      <c r="F2880" s="4" t="s">
        <v>7409</v>
      </c>
    </row>
    <row r="2881" spans="1:6" ht="15.75" customHeight="1">
      <c r="A2881" s="5">
        <v>2880</v>
      </c>
      <c r="B2881" s="6" t="s">
        <v>8256</v>
      </c>
      <c r="C2881" s="7" t="s">
        <v>8433</v>
      </c>
      <c r="D2881" s="4" t="s">
        <v>8434</v>
      </c>
      <c r="E2881" s="4" t="s">
        <v>6391</v>
      </c>
      <c r="F2881" s="4" t="s">
        <v>7409</v>
      </c>
    </row>
    <row r="2882" spans="1:6" ht="15.75" customHeight="1">
      <c r="A2882" s="5">
        <v>2881</v>
      </c>
      <c r="B2882" s="6" t="s">
        <v>8435</v>
      </c>
      <c r="C2882" s="7" t="s">
        <v>8436</v>
      </c>
      <c r="D2882" s="4" t="s">
        <v>8437</v>
      </c>
      <c r="E2882" s="4" t="s">
        <v>569</v>
      </c>
      <c r="F2882" s="4" t="s">
        <v>7409</v>
      </c>
    </row>
    <row r="2883" spans="1:6" ht="15.75" customHeight="1">
      <c r="A2883" s="5">
        <v>2882</v>
      </c>
      <c r="B2883" s="6" t="s">
        <v>8438</v>
      </c>
      <c r="C2883" s="7" t="s">
        <v>8439</v>
      </c>
      <c r="D2883" s="4" t="s">
        <v>8440</v>
      </c>
      <c r="E2883" s="4" t="s">
        <v>501</v>
      </c>
      <c r="F2883" s="4" t="s">
        <v>7409</v>
      </c>
    </row>
    <row r="2884" spans="1:6" ht="15.75" customHeight="1">
      <c r="A2884" s="5">
        <v>2883</v>
      </c>
      <c r="B2884" s="6" t="s">
        <v>8441</v>
      </c>
      <c r="C2884" s="7" t="s">
        <v>8442</v>
      </c>
      <c r="D2884" s="4" t="s">
        <v>8443</v>
      </c>
      <c r="E2884" s="4" t="s">
        <v>40</v>
      </c>
      <c r="F2884" s="4" t="s">
        <v>7409</v>
      </c>
    </row>
    <row r="2885" spans="1:6" ht="15.75" customHeight="1">
      <c r="A2885" s="5">
        <v>2884</v>
      </c>
      <c r="B2885" s="6" t="s">
        <v>8444</v>
      </c>
      <c r="C2885" s="7" t="s">
        <v>8445</v>
      </c>
      <c r="D2885" s="4" t="s">
        <v>8446</v>
      </c>
      <c r="E2885" s="4" t="s">
        <v>6176</v>
      </c>
      <c r="F2885" s="4" t="s">
        <v>7409</v>
      </c>
    </row>
    <row r="2886" spans="1:6" ht="15.75" customHeight="1">
      <c r="A2886" s="5">
        <v>2885</v>
      </c>
      <c r="B2886" s="6" t="s">
        <v>8447</v>
      </c>
      <c r="C2886" s="7" t="s">
        <v>8448</v>
      </c>
      <c r="D2886" s="4" t="s">
        <v>8449</v>
      </c>
      <c r="E2886" s="4" t="s">
        <v>569</v>
      </c>
      <c r="F2886" s="4" t="s">
        <v>7409</v>
      </c>
    </row>
    <row r="2887" spans="1:6" ht="15.75" customHeight="1">
      <c r="A2887" s="5">
        <v>2886</v>
      </c>
      <c r="B2887" s="6" t="s">
        <v>8450</v>
      </c>
      <c r="C2887" s="7" t="s">
        <v>8451</v>
      </c>
      <c r="D2887" s="4" t="s">
        <v>8452</v>
      </c>
      <c r="E2887" s="4" t="s">
        <v>384</v>
      </c>
      <c r="F2887" s="4" t="s">
        <v>7409</v>
      </c>
    </row>
    <row r="2888" spans="1:6" ht="15.75" customHeight="1">
      <c r="A2888" s="5">
        <v>2887</v>
      </c>
      <c r="B2888" s="6" t="s">
        <v>8453</v>
      </c>
      <c r="C2888" s="7" t="s">
        <v>8454</v>
      </c>
      <c r="D2888" s="4" t="s">
        <v>8455</v>
      </c>
      <c r="E2888" s="4" t="s">
        <v>6583</v>
      </c>
      <c r="F2888" s="4" t="s">
        <v>7409</v>
      </c>
    </row>
    <row r="2889" spans="1:6" ht="15.75" customHeight="1">
      <c r="A2889" s="5">
        <v>2888</v>
      </c>
      <c r="B2889" s="6" t="s">
        <v>8456</v>
      </c>
      <c r="C2889" s="7" t="s">
        <v>8457</v>
      </c>
      <c r="D2889" s="4" t="s">
        <v>8458</v>
      </c>
      <c r="E2889" s="4" t="s">
        <v>6176</v>
      </c>
      <c r="F2889" s="4" t="s">
        <v>7409</v>
      </c>
    </row>
    <row r="2890" spans="1:6" ht="15.75" customHeight="1">
      <c r="A2890" s="5">
        <v>2889</v>
      </c>
      <c r="B2890" s="6" t="s">
        <v>6997</v>
      </c>
      <c r="C2890" s="7" t="s">
        <v>6998</v>
      </c>
      <c r="D2890" s="4" t="s">
        <v>8459</v>
      </c>
      <c r="E2890" s="4" t="s">
        <v>501</v>
      </c>
      <c r="F2890" s="4" t="s">
        <v>7409</v>
      </c>
    </row>
    <row r="2891" spans="1:6" ht="15.75" customHeight="1">
      <c r="A2891" s="5">
        <v>2890</v>
      </c>
      <c r="B2891" s="6" t="s">
        <v>8460</v>
      </c>
      <c r="C2891" s="7" t="s">
        <v>8461</v>
      </c>
      <c r="D2891" s="4" t="s">
        <v>8462</v>
      </c>
      <c r="E2891" s="4" t="s">
        <v>6176</v>
      </c>
      <c r="F2891" s="4" t="s">
        <v>7409</v>
      </c>
    </row>
    <row r="2892" spans="1:6" ht="15.75" customHeight="1">
      <c r="A2892" s="5">
        <v>2891</v>
      </c>
      <c r="B2892" s="6" t="s">
        <v>8463</v>
      </c>
      <c r="C2892" s="7" t="s">
        <v>8464</v>
      </c>
      <c r="D2892" s="4" t="s">
        <v>8465</v>
      </c>
      <c r="E2892" s="4" t="s">
        <v>501</v>
      </c>
      <c r="F2892" s="4" t="s">
        <v>7409</v>
      </c>
    </row>
    <row r="2893" spans="1:6" ht="15.75" customHeight="1">
      <c r="A2893" s="5">
        <v>2892</v>
      </c>
      <c r="B2893" s="6" t="s">
        <v>8466</v>
      </c>
      <c r="C2893" s="7" t="s">
        <v>8137</v>
      </c>
      <c r="D2893" s="4" t="s">
        <v>8467</v>
      </c>
      <c r="E2893" s="4" t="s">
        <v>6583</v>
      </c>
      <c r="F2893" s="4" t="s">
        <v>7409</v>
      </c>
    </row>
    <row r="2894" spans="1:6" ht="15.75" customHeight="1">
      <c r="A2894" s="5">
        <v>2893</v>
      </c>
      <c r="B2894" s="6" t="s">
        <v>8468</v>
      </c>
      <c r="C2894" s="7" t="s">
        <v>8469</v>
      </c>
      <c r="D2894" s="4" t="s">
        <v>8470</v>
      </c>
      <c r="E2894" s="4" t="s">
        <v>569</v>
      </c>
      <c r="F2894" s="4" t="s">
        <v>7409</v>
      </c>
    </row>
    <row r="2895" spans="1:6" ht="15.75" customHeight="1">
      <c r="A2895" s="5">
        <v>2894</v>
      </c>
      <c r="B2895" s="6" t="s">
        <v>8471</v>
      </c>
      <c r="C2895" s="7" t="s">
        <v>8472</v>
      </c>
      <c r="D2895" s="4" t="s">
        <v>8473</v>
      </c>
      <c r="E2895" s="4" t="s">
        <v>6195</v>
      </c>
      <c r="F2895" s="4" t="s">
        <v>7409</v>
      </c>
    </row>
    <row r="2896" spans="1:6" ht="15.75" customHeight="1">
      <c r="A2896" s="5">
        <v>2895</v>
      </c>
      <c r="B2896" s="6" t="s">
        <v>8474</v>
      </c>
      <c r="C2896" s="7" t="s">
        <v>8475</v>
      </c>
      <c r="D2896" s="4" t="s">
        <v>8476</v>
      </c>
      <c r="E2896" s="4" t="s">
        <v>6195</v>
      </c>
      <c r="F2896" s="4" t="s">
        <v>7409</v>
      </c>
    </row>
    <row r="2897" spans="1:6" ht="15.75" customHeight="1">
      <c r="A2897" s="5">
        <v>2896</v>
      </c>
      <c r="B2897" s="6" t="s">
        <v>8477</v>
      </c>
      <c r="C2897" s="7" t="s">
        <v>8478</v>
      </c>
      <c r="D2897" s="4" t="s">
        <v>8479</v>
      </c>
      <c r="E2897" s="4" t="s">
        <v>384</v>
      </c>
      <c r="F2897" s="4" t="s">
        <v>7409</v>
      </c>
    </row>
    <row r="2898" spans="1:6" ht="15.75" customHeight="1">
      <c r="A2898" s="5">
        <v>2897</v>
      </c>
      <c r="B2898" s="6" t="s">
        <v>8480</v>
      </c>
      <c r="C2898" s="7" t="s">
        <v>8481</v>
      </c>
      <c r="D2898" s="4" t="s">
        <v>8482</v>
      </c>
      <c r="E2898" s="4" t="s">
        <v>6279</v>
      </c>
      <c r="F2898" s="4" t="s">
        <v>7409</v>
      </c>
    </row>
    <row r="2899" spans="1:6" ht="15.75" customHeight="1">
      <c r="A2899" s="5">
        <v>2898</v>
      </c>
      <c r="B2899" s="6" t="s">
        <v>8483</v>
      </c>
      <c r="C2899" s="7" t="s">
        <v>8484</v>
      </c>
      <c r="D2899" s="4" t="s">
        <v>8485</v>
      </c>
      <c r="E2899" s="4" t="s">
        <v>6279</v>
      </c>
      <c r="F2899" s="4" t="s">
        <v>7409</v>
      </c>
    </row>
    <row r="2900" spans="1:6" ht="15.75" customHeight="1">
      <c r="A2900" s="5">
        <v>2899</v>
      </c>
      <c r="B2900" s="6" t="s">
        <v>8486</v>
      </c>
      <c r="C2900" s="7" t="s">
        <v>8487</v>
      </c>
      <c r="D2900" s="4" t="s">
        <v>8488</v>
      </c>
      <c r="E2900" s="4" t="s">
        <v>6176</v>
      </c>
      <c r="F2900" s="4" t="s">
        <v>7409</v>
      </c>
    </row>
    <row r="2901" spans="1:6" ht="15.75" customHeight="1">
      <c r="A2901" s="5">
        <v>2900</v>
      </c>
      <c r="B2901" s="6" t="s">
        <v>8489</v>
      </c>
      <c r="C2901" s="7" t="s">
        <v>8490</v>
      </c>
      <c r="D2901" s="4" t="s">
        <v>8491</v>
      </c>
      <c r="E2901" s="4" t="s">
        <v>501</v>
      </c>
      <c r="F2901" s="4" t="s">
        <v>7409</v>
      </c>
    </row>
    <row r="2902" spans="1:6" ht="15.75" customHeight="1">
      <c r="A2902" s="5">
        <v>2901</v>
      </c>
      <c r="B2902" s="6" t="s">
        <v>8492</v>
      </c>
      <c r="C2902" s="7" t="s">
        <v>8493</v>
      </c>
      <c r="D2902" s="4" t="s">
        <v>8494</v>
      </c>
      <c r="E2902" s="4" t="s">
        <v>6176</v>
      </c>
      <c r="F2902" s="4" t="s">
        <v>7409</v>
      </c>
    </row>
    <row r="2903" spans="1:6" ht="15.75" customHeight="1">
      <c r="A2903" s="5">
        <v>2902</v>
      </c>
      <c r="B2903" s="6" t="s">
        <v>8495</v>
      </c>
      <c r="C2903" s="7" t="s">
        <v>8496</v>
      </c>
      <c r="D2903" s="4" t="s">
        <v>8497</v>
      </c>
      <c r="E2903" s="4" t="s">
        <v>1769</v>
      </c>
      <c r="F2903" s="4" t="s">
        <v>7409</v>
      </c>
    </row>
    <row r="2904" spans="1:6" ht="15.75" customHeight="1">
      <c r="A2904" s="5">
        <v>2903</v>
      </c>
      <c r="B2904" s="6" t="s">
        <v>8498</v>
      </c>
      <c r="C2904" s="7" t="s">
        <v>8499</v>
      </c>
      <c r="D2904" s="4" t="s">
        <v>8500</v>
      </c>
      <c r="E2904" s="4" t="s">
        <v>6195</v>
      </c>
      <c r="F2904" s="4" t="s">
        <v>7409</v>
      </c>
    </row>
    <row r="2905" spans="1:6" ht="15.75" customHeight="1">
      <c r="A2905" s="5">
        <v>2904</v>
      </c>
      <c r="B2905" s="6" t="s">
        <v>8501</v>
      </c>
      <c r="C2905" s="7" t="s">
        <v>8502</v>
      </c>
      <c r="D2905" s="4" t="s">
        <v>8503</v>
      </c>
      <c r="E2905" s="4" t="s">
        <v>6195</v>
      </c>
      <c r="F2905" s="4" t="s">
        <v>7409</v>
      </c>
    </row>
    <row r="2906" spans="1:6" ht="15.75" customHeight="1">
      <c r="A2906" s="5">
        <v>2905</v>
      </c>
      <c r="B2906" s="6" t="s">
        <v>8504</v>
      </c>
      <c r="C2906" s="7" t="s">
        <v>8505</v>
      </c>
      <c r="D2906" s="4" t="s">
        <v>8506</v>
      </c>
      <c r="E2906" s="4" t="s">
        <v>6195</v>
      </c>
      <c r="F2906" s="4" t="s">
        <v>7409</v>
      </c>
    </row>
    <row r="2907" spans="1:6" ht="15.75" customHeight="1">
      <c r="A2907" s="5">
        <v>2906</v>
      </c>
      <c r="B2907" s="6" t="s">
        <v>8507</v>
      </c>
      <c r="C2907" s="7" t="s">
        <v>8508</v>
      </c>
      <c r="D2907" s="4" t="s">
        <v>8509</v>
      </c>
      <c r="E2907" s="4" t="s">
        <v>6195</v>
      </c>
      <c r="F2907" s="4" t="s">
        <v>7409</v>
      </c>
    </row>
    <row r="2908" spans="1:6" ht="15.75" customHeight="1">
      <c r="A2908" s="5">
        <v>2907</v>
      </c>
      <c r="B2908" s="6" t="s">
        <v>8510</v>
      </c>
      <c r="C2908" s="7" t="s">
        <v>8511</v>
      </c>
      <c r="D2908" s="4" t="s">
        <v>8512</v>
      </c>
      <c r="E2908" s="4" t="s">
        <v>6195</v>
      </c>
      <c r="F2908" s="4" t="s">
        <v>7409</v>
      </c>
    </row>
    <row r="2909" spans="1:6" ht="15.75" customHeight="1">
      <c r="A2909" s="5">
        <v>2908</v>
      </c>
      <c r="B2909" s="6" t="s">
        <v>8513</v>
      </c>
      <c r="C2909" s="7" t="s">
        <v>8514</v>
      </c>
      <c r="D2909" s="4" t="s">
        <v>8515</v>
      </c>
      <c r="E2909" s="4" t="s">
        <v>6195</v>
      </c>
      <c r="F2909" s="4" t="s">
        <v>7409</v>
      </c>
    </row>
    <row r="2910" spans="1:6" ht="15.75" customHeight="1">
      <c r="A2910" s="5">
        <v>2909</v>
      </c>
      <c r="B2910" s="6" t="s">
        <v>8516</v>
      </c>
      <c r="C2910" s="7" t="s">
        <v>8517</v>
      </c>
      <c r="D2910" s="4" t="s">
        <v>8518</v>
      </c>
      <c r="E2910" s="4" t="s">
        <v>6279</v>
      </c>
      <c r="F2910" s="4" t="s">
        <v>7409</v>
      </c>
    </row>
    <row r="2911" spans="1:6" ht="15.75" customHeight="1">
      <c r="A2911" s="5">
        <v>2910</v>
      </c>
      <c r="B2911" s="6" t="s">
        <v>8519</v>
      </c>
      <c r="C2911" s="7" t="s">
        <v>8520</v>
      </c>
      <c r="D2911" s="4" t="s">
        <v>8521</v>
      </c>
      <c r="E2911" s="4" t="s">
        <v>6391</v>
      </c>
      <c r="F2911" s="4" t="s">
        <v>7409</v>
      </c>
    </row>
    <row r="2912" spans="1:6" ht="15.75" customHeight="1">
      <c r="A2912" s="5">
        <v>2911</v>
      </c>
      <c r="B2912" s="6" t="s">
        <v>8522</v>
      </c>
      <c r="C2912" s="7" t="s">
        <v>8523</v>
      </c>
      <c r="D2912" s="4" t="s">
        <v>8524</v>
      </c>
      <c r="E2912" s="4" t="s">
        <v>6195</v>
      </c>
      <c r="F2912" s="4" t="s">
        <v>7409</v>
      </c>
    </row>
    <row r="2913" spans="1:6" ht="15.75" customHeight="1">
      <c r="A2913" s="5">
        <v>2912</v>
      </c>
      <c r="B2913" s="6" t="s">
        <v>8525</v>
      </c>
      <c r="C2913" s="7" t="s">
        <v>8526</v>
      </c>
      <c r="D2913" s="4" t="s">
        <v>8527</v>
      </c>
      <c r="E2913" s="4" t="s">
        <v>6195</v>
      </c>
      <c r="F2913" s="4" t="s">
        <v>7409</v>
      </c>
    </row>
    <row r="2914" spans="1:6" ht="15.75" customHeight="1">
      <c r="A2914" s="5">
        <v>2913</v>
      </c>
      <c r="B2914" s="6" t="s">
        <v>8528</v>
      </c>
      <c r="C2914" s="7" t="s">
        <v>8529</v>
      </c>
      <c r="D2914" s="4" t="s">
        <v>8530</v>
      </c>
      <c r="E2914" s="4" t="s">
        <v>6195</v>
      </c>
      <c r="F2914" s="4" t="s">
        <v>7409</v>
      </c>
    </row>
    <row r="2915" spans="1:6" ht="15.75" customHeight="1">
      <c r="A2915" s="5">
        <v>2914</v>
      </c>
      <c r="B2915" s="6" t="s">
        <v>8531</v>
      </c>
      <c r="C2915" s="7" t="s">
        <v>8532</v>
      </c>
      <c r="D2915" s="4" t="s">
        <v>8533</v>
      </c>
      <c r="E2915" s="4" t="s">
        <v>6254</v>
      </c>
      <c r="F2915" s="4" t="s">
        <v>7409</v>
      </c>
    </row>
    <row r="2916" spans="1:6" ht="15.75" customHeight="1">
      <c r="A2916" s="5">
        <v>2915</v>
      </c>
      <c r="B2916" s="6" t="s">
        <v>8534</v>
      </c>
      <c r="C2916" s="7" t="s">
        <v>8535</v>
      </c>
      <c r="D2916" s="4" t="s">
        <v>8536</v>
      </c>
      <c r="E2916" s="4" t="s">
        <v>6176</v>
      </c>
      <c r="F2916" s="4" t="s">
        <v>7409</v>
      </c>
    </row>
    <row r="2917" spans="1:6" ht="15.75" customHeight="1">
      <c r="A2917" s="5">
        <v>2916</v>
      </c>
      <c r="B2917" s="6" t="s">
        <v>8537</v>
      </c>
      <c r="C2917" s="7" t="s">
        <v>8538</v>
      </c>
      <c r="D2917" s="4" t="s">
        <v>8539</v>
      </c>
      <c r="E2917" s="4" t="s">
        <v>6195</v>
      </c>
      <c r="F2917" s="4" t="s">
        <v>7409</v>
      </c>
    </row>
    <row r="2918" spans="1:6" ht="15.75" customHeight="1">
      <c r="A2918" s="5">
        <v>2917</v>
      </c>
      <c r="B2918" s="6" t="s">
        <v>8540</v>
      </c>
      <c r="C2918" s="7" t="s">
        <v>8541</v>
      </c>
      <c r="D2918" s="4" t="s">
        <v>8542</v>
      </c>
      <c r="E2918" s="4" t="s">
        <v>6195</v>
      </c>
      <c r="F2918" s="4" t="s">
        <v>7409</v>
      </c>
    </row>
    <row r="2919" spans="1:6" ht="15.75" customHeight="1">
      <c r="A2919" s="5">
        <v>2918</v>
      </c>
      <c r="B2919" s="6" t="s">
        <v>8543</v>
      </c>
      <c r="C2919" s="7" t="s">
        <v>8544</v>
      </c>
      <c r="D2919" s="4" t="s">
        <v>8545</v>
      </c>
      <c r="E2919" s="4" t="s">
        <v>388</v>
      </c>
      <c r="F2919" s="4" t="s">
        <v>7409</v>
      </c>
    </row>
    <row r="2920" spans="1:6" ht="15.75" customHeight="1">
      <c r="A2920" s="5">
        <v>2919</v>
      </c>
      <c r="B2920" s="6" t="s">
        <v>8546</v>
      </c>
      <c r="C2920" s="7" t="s">
        <v>8547</v>
      </c>
      <c r="D2920" s="4" t="s">
        <v>8548</v>
      </c>
      <c r="E2920" s="4" t="s">
        <v>40</v>
      </c>
      <c r="F2920" s="4" t="s">
        <v>7409</v>
      </c>
    </row>
    <row r="2921" spans="1:6" ht="15.75" customHeight="1">
      <c r="A2921" s="5">
        <v>2920</v>
      </c>
      <c r="B2921" s="6" t="s">
        <v>8549</v>
      </c>
      <c r="C2921" s="7" t="s">
        <v>8550</v>
      </c>
      <c r="D2921" s="4" t="s">
        <v>8551</v>
      </c>
      <c r="E2921" s="4" t="s">
        <v>40</v>
      </c>
      <c r="F2921" s="4" t="s">
        <v>7409</v>
      </c>
    </row>
    <row r="2922" spans="1:6" ht="15.75" customHeight="1">
      <c r="A2922" s="5">
        <v>2921</v>
      </c>
      <c r="B2922" s="6" t="s">
        <v>8552</v>
      </c>
      <c r="C2922" s="7" t="s">
        <v>8553</v>
      </c>
      <c r="D2922" s="4" t="s">
        <v>8554</v>
      </c>
      <c r="E2922" s="4" t="s">
        <v>501</v>
      </c>
      <c r="F2922" s="4" t="s">
        <v>7409</v>
      </c>
    </row>
    <row r="2923" spans="1:6" ht="15.75" customHeight="1">
      <c r="A2923" s="5">
        <v>2922</v>
      </c>
      <c r="B2923" s="6" t="s">
        <v>8555</v>
      </c>
      <c r="C2923" s="7" t="s">
        <v>8556</v>
      </c>
      <c r="D2923" s="4" t="s">
        <v>8557</v>
      </c>
      <c r="E2923" s="4" t="s">
        <v>501</v>
      </c>
      <c r="F2923" s="4" t="s">
        <v>7409</v>
      </c>
    </row>
    <row r="2924" spans="1:6" ht="15.75" customHeight="1">
      <c r="A2924" s="5">
        <v>2923</v>
      </c>
      <c r="B2924" s="6" t="s">
        <v>8558</v>
      </c>
      <c r="C2924" s="7" t="s">
        <v>8559</v>
      </c>
      <c r="D2924" s="4" t="s">
        <v>8560</v>
      </c>
      <c r="E2924" s="4" t="s">
        <v>501</v>
      </c>
      <c r="F2924" s="4" t="s">
        <v>7409</v>
      </c>
    </row>
    <row r="2925" spans="1:6" ht="15.75" customHeight="1">
      <c r="A2925" s="5">
        <v>2924</v>
      </c>
      <c r="B2925" s="6" t="s">
        <v>8561</v>
      </c>
      <c r="C2925" s="7" t="s">
        <v>8562</v>
      </c>
      <c r="D2925" s="4" t="s">
        <v>8563</v>
      </c>
      <c r="E2925" s="4" t="s">
        <v>501</v>
      </c>
      <c r="F2925" s="4" t="s">
        <v>7409</v>
      </c>
    </row>
    <row r="2926" spans="1:6" ht="15.75" customHeight="1">
      <c r="A2926" s="5">
        <v>2925</v>
      </c>
      <c r="B2926" s="6" t="s">
        <v>8564</v>
      </c>
      <c r="C2926" s="7" t="s">
        <v>8565</v>
      </c>
      <c r="D2926" s="4" t="s">
        <v>8566</v>
      </c>
      <c r="E2926" s="4" t="s">
        <v>40</v>
      </c>
      <c r="F2926" s="4" t="s">
        <v>7409</v>
      </c>
    </row>
    <row r="2927" spans="1:6" ht="15.75" customHeight="1">
      <c r="A2927" s="5">
        <v>2926</v>
      </c>
      <c r="B2927" s="6" t="s">
        <v>8567</v>
      </c>
      <c r="C2927" s="7" t="s">
        <v>8568</v>
      </c>
      <c r="D2927" s="4" t="s">
        <v>8569</v>
      </c>
      <c r="E2927" s="4" t="s">
        <v>569</v>
      </c>
      <c r="F2927" s="4" t="s">
        <v>7409</v>
      </c>
    </row>
    <row r="2928" spans="1:6" ht="15.75" customHeight="1">
      <c r="A2928" s="5">
        <v>2927</v>
      </c>
      <c r="B2928" s="6" t="s">
        <v>8570</v>
      </c>
      <c r="C2928" s="7" t="s">
        <v>8571</v>
      </c>
      <c r="D2928" s="4" t="s">
        <v>8572</v>
      </c>
      <c r="E2928" s="4" t="s">
        <v>6391</v>
      </c>
      <c r="F2928" s="4" t="s">
        <v>7409</v>
      </c>
    </row>
    <row r="2929" spans="1:6" ht="15.75" customHeight="1">
      <c r="A2929" s="5">
        <v>2928</v>
      </c>
      <c r="B2929" s="6" t="s">
        <v>8573</v>
      </c>
      <c r="C2929" s="7" t="s">
        <v>8574</v>
      </c>
      <c r="D2929" s="4" t="s">
        <v>8575</v>
      </c>
      <c r="E2929" s="4" t="s">
        <v>6195</v>
      </c>
      <c r="F2929" s="4" t="s">
        <v>7409</v>
      </c>
    </row>
    <row r="2930" spans="1:6" ht="15.75" customHeight="1">
      <c r="A2930" s="5">
        <v>2929</v>
      </c>
      <c r="B2930" s="6" t="s">
        <v>8576</v>
      </c>
      <c r="C2930" s="7" t="s">
        <v>8577</v>
      </c>
      <c r="D2930" s="4" t="s">
        <v>8578</v>
      </c>
      <c r="E2930" s="4" t="s">
        <v>6195</v>
      </c>
      <c r="F2930" s="4" t="s">
        <v>7409</v>
      </c>
    </row>
    <row r="2931" spans="1:6" ht="15.75" customHeight="1">
      <c r="A2931" s="5">
        <v>2930</v>
      </c>
      <c r="B2931" s="6" t="s">
        <v>8579</v>
      </c>
      <c r="C2931" s="7" t="s">
        <v>8580</v>
      </c>
      <c r="D2931" s="4" t="s">
        <v>8581</v>
      </c>
      <c r="E2931" s="4" t="s">
        <v>6279</v>
      </c>
      <c r="F2931" s="4" t="s">
        <v>7409</v>
      </c>
    </row>
    <row r="2932" spans="1:6" ht="15.75" customHeight="1">
      <c r="A2932" s="5">
        <v>2931</v>
      </c>
      <c r="B2932" s="6" t="s">
        <v>8582</v>
      </c>
      <c r="C2932" s="7" t="s">
        <v>8583</v>
      </c>
      <c r="D2932" s="4" t="s">
        <v>8584</v>
      </c>
      <c r="E2932" s="4" t="s">
        <v>384</v>
      </c>
      <c r="F2932" s="4" t="s">
        <v>7409</v>
      </c>
    </row>
    <row r="2933" spans="1:6" ht="15.75" customHeight="1">
      <c r="A2933" s="5">
        <v>2932</v>
      </c>
      <c r="B2933" s="6" t="s">
        <v>8585</v>
      </c>
      <c r="C2933" s="7" t="s">
        <v>8586</v>
      </c>
      <c r="D2933" s="4" t="s">
        <v>8587</v>
      </c>
      <c r="E2933" s="4" t="s">
        <v>501</v>
      </c>
      <c r="F2933" s="4" t="s">
        <v>7409</v>
      </c>
    </row>
    <row r="2934" spans="1:6" ht="15.75" customHeight="1">
      <c r="A2934" s="5">
        <v>2933</v>
      </c>
      <c r="B2934" s="6" t="s">
        <v>8588</v>
      </c>
      <c r="C2934" s="7" t="s">
        <v>8589</v>
      </c>
      <c r="D2934" s="4" t="s">
        <v>8590</v>
      </c>
      <c r="E2934" s="4" t="s">
        <v>40</v>
      </c>
      <c r="F2934" s="4" t="s">
        <v>7409</v>
      </c>
    </row>
    <row r="2935" spans="1:6" ht="15.75" customHeight="1">
      <c r="A2935" s="5">
        <v>2934</v>
      </c>
      <c r="B2935" s="6" t="s">
        <v>8591</v>
      </c>
      <c r="C2935" s="7" t="s">
        <v>8592</v>
      </c>
      <c r="D2935" s="4" t="s">
        <v>8593</v>
      </c>
      <c r="E2935" s="4" t="s">
        <v>40</v>
      </c>
      <c r="F2935" s="4" t="s">
        <v>7409</v>
      </c>
    </row>
    <row r="2936" spans="1:6" ht="15.75" customHeight="1">
      <c r="A2936" s="5">
        <v>2935</v>
      </c>
      <c r="B2936" s="6" t="s">
        <v>8594</v>
      </c>
      <c r="C2936" s="7" t="s">
        <v>8595</v>
      </c>
      <c r="D2936" s="4" t="s">
        <v>8596</v>
      </c>
      <c r="E2936" s="4" t="s">
        <v>40</v>
      </c>
      <c r="F2936" s="4" t="s">
        <v>7409</v>
      </c>
    </row>
    <row r="2937" spans="1:6" ht="15.75" customHeight="1">
      <c r="A2937" s="5">
        <v>2936</v>
      </c>
      <c r="B2937" s="6" t="s">
        <v>8597</v>
      </c>
      <c r="C2937" s="7" t="s">
        <v>8598</v>
      </c>
      <c r="D2937" s="4" t="s">
        <v>8599</v>
      </c>
      <c r="E2937" s="4" t="s">
        <v>6204</v>
      </c>
      <c r="F2937" s="4" t="s">
        <v>7409</v>
      </c>
    </row>
    <row r="2938" spans="1:6" ht="15.75" customHeight="1">
      <c r="A2938" s="5">
        <v>2937</v>
      </c>
      <c r="B2938" s="6" t="s">
        <v>8600</v>
      </c>
      <c r="C2938" s="7" t="s">
        <v>7966</v>
      </c>
      <c r="D2938" s="4" t="s">
        <v>8601</v>
      </c>
      <c r="E2938" s="4" t="s">
        <v>6254</v>
      </c>
      <c r="F2938" s="4" t="s">
        <v>7409</v>
      </c>
    </row>
    <row r="2939" spans="1:6" ht="15.75" customHeight="1">
      <c r="A2939" s="5">
        <v>2938</v>
      </c>
      <c r="B2939" s="6" t="s">
        <v>8602</v>
      </c>
      <c r="C2939" s="7" t="s">
        <v>7963</v>
      </c>
      <c r="D2939" s="4" t="s">
        <v>8603</v>
      </c>
      <c r="E2939" s="4" t="s">
        <v>40</v>
      </c>
      <c r="F2939" s="4" t="s">
        <v>7409</v>
      </c>
    </row>
    <row r="2940" spans="1:6" ht="15.75" customHeight="1">
      <c r="A2940" s="5">
        <v>2939</v>
      </c>
      <c r="B2940" s="6" t="s">
        <v>8604</v>
      </c>
      <c r="C2940" s="7" t="s">
        <v>7957</v>
      </c>
      <c r="D2940" s="4" t="s">
        <v>8605</v>
      </c>
      <c r="E2940" s="4" t="s">
        <v>6176</v>
      </c>
      <c r="F2940" s="4" t="s">
        <v>7409</v>
      </c>
    </row>
    <row r="2941" spans="1:6" ht="15.75" customHeight="1">
      <c r="A2941" s="5">
        <v>2940</v>
      </c>
      <c r="B2941" s="6" t="s">
        <v>8606</v>
      </c>
      <c r="C2941" s="7" t="s">
        <v>8607</v>
      </c>
      <c r="D2941" s="4" t="s">
        <v>8608</v>
      </c>
      <c r="E2941" s="4" t="s">
        <v>6176</v>
      </c>
      <c r="F2941" s="4" t="s">
        <v>7409</v>
      </c>
    </row>
    <row r="2942" spans="1:6" ht="15.75" customHeight="1">
      <c r="A2942" s="5">
        <v>2941</v>
      </c>
      <c r="B2942" s="6" t="s">
        <v>8609</v>
      </c>
      <c r="C2942" s="7" t="s">
        <v>8610</v>
      </c>
      <c r="D2942" s="4" t="s">
        <v>8611</v>
      </c>
      <c r="E2942" s="4" t="s">
        <v>6195</v>
      </c>
      <c r="F2942" s="4" t="s">
        <v>7409</v>
      </c>
    </row>
    <row r="2943" spans="1:6" ht="15.75" customHeight="1">
      <c r="A2943" s="5">
        <v>2942</v>
      </c>
      <c r="B2943" s="6" t="s">
        <v>8612</v>
      </c>
      <c r="C2943" s="7" t="s">
        <v>8613</v>
      </c>
      <c r="D2943" s="4" t="s">
        <v>8614</v>
      </c>
      <c r="E2943" s="4" t="s">
        <v>6204</v>
      </c>
      <c r="F2943" s="4" t="s">
        <v>7409</v>
      </c>
    </row>
    <row r="2944" spans="1:6" ht="15.75" customHeight="1">
      <c r="A2944" s="5">
        <v>2943</v>
      </c>
      <c r="B2944" s="6" t="s">
        <v>8615</v>
      </c>
      <c r="C2944" s="7" t="s">
        <v>8616</v>
      </c>
      <c r="D2944" s="4" t="s">
        <v>8617</v>
      </c>
      <c r="E2944" s="4" t="s">
        <v>6204</v>
      </c>
      <c r="F2944" s="4" t="s">
        <v>7409</v>
      </c>
    </row>
    <row r="2945" spans="1:6" ht="15.75" customHeight="1">
      <c r="A2945" s="5">
        <v>2944</v>
      </c>
      <c r="B2945" s="6" t="s">
        <v>8618</v>
      </c>
      <c r="C2945" s="7" t="s">
        <v>8619</v>
      </c>
      <c r="D2945" s="4" t="s">
        <v>8620</v>
      </c>
      <c r="E2945" s="4" t="s">
        <v>40</v>
      </c>
      <c r="F2945" s="4" t="s">
        <v>7409</v>
      </c>
    </row>
    <row r="2946" spans="1:6" ht="15.75" customHeight="1">
      <c r="A2946" s="5">
        <v>2945</v>
      </c>
      <c r="B2946" s="6" t="s">
        <v>8621</v>
      </c>
      <c r="C2946" s="7" t="s">
        <v>8622</v>
      </c>
      <c r="D2946" s="4" t="s">
        <v>8623</v>
      </c>
      <c r="E2946" s="4" t="s">
        <v>6195</v>
      </c>
      <c r="F2946" s="4" t="s">
        <v>7409</v>
      </c>
    </row>
    <row r="2947" spans="1:6" ht="15.75" customHeight="1">
      <c r="A2947" s="5">
        <v>2946</v>
      </c>
      <c r="B2947" s="6" t="s">
        <v>8624</v>
      </c>
      <c r="C2947" s="7" t="s">
        <v>8625</v>
      </c>
      <c r="D2947" s="4" t="s">
        <v>8626</v>
      </c>
      <c r="E2947" s="4" t="s">
        <v>6195</v>
      </c>
      <c r="F2947" s="4" t="s">
        <v>7409</v>
      </c>
    </row>
    <row r="2948" spans="1:6" ht="15.75" customHeight="1">
      <c r="A2948" s="5">
        <v>2947</v>
      </c>
      <c r="B2948" s="6" t="s">
        <v>8627</v>
      </c>
      <c r="C2948" s="7" t="s">
        <v>7939</v>
      </c>
      <c r="D2948" s="4" t="s">
        <v>8628</v>
      </c>
      <c r="E2948" s="4" t="s">
        <v>6195</v>
      </c>
      <c r="F2948" s="4" t="s">
        <v>7409</v>
      </c>
    </row>
    <row r="2949" spans="1:6" ht="15.75" customHeight="1">
      <c r="A2949" s="5">
        <v>2948</v>
      </c>
      <c r="B2949" s="6" t="s">
        <v>8629</v>
      </c>
      <c r="C2949" s="7" t="s">
        <v>8630</v>
      </c>
      <c r="D2949" s="4" t="s">
        <v>8631</v>
      </c>
      <c r="E2949" s="4" t="s">
        <v>6176</v>
      </c>
      <c r="F2949" s="4" t="s">
        <v>7409</v>
      </c>
    </row>
    <row r="2950" spans="1:6" ht="15.75" customHeight="1">
      <c r="A2950" s="5">
        <v>2949</v>
      </c>
      <c r="B2950" s="6" t="s">
        <v>8632</v>
      </c>
      <c r="C2950" s="7" t="s">
        <v>8633</v>
      </c>
      <c r="D2950" s="4" t="s">
        <v>8634</v>
      </c>
      <c r="E2950" s="4" t="s">
        <v>6195</v>
      </c>
      <c r="F2950" s="4" t="s">
        <v>7409</v>
      </c>
    </row>
    <row r="2951" spans="1:6" ht="15.75" customHeight="1">
      <c r="A2951" s="5">
        <v>2950</v>
      </c>
      <c r="B2951" s="6" t="s">
        <v>8635</v>
      </c>
      <c r="C2951" s="7" t="s">
        <v>8636</v>
      </c>
      <c r="D2951" s="4" t="s">
        <v>8637</v>
      </c>
      <c r="E2951" s="4" t="s">
        <v>6195</v>
      </c>
      <c r="F2951" s="4" t="s">
        <v>7409</v>
      </c>
    </row>
    <row r="2952" spans="1:6" ht="15.75" customHeight="1">
      <c r="A2952" s="5">
        <v>2951</v>
      </c>
      <c r="B2952" s="6" t="s">
        <v>8638</v>
      </c>
      <c r="C2952" s="7" t="s">
        <v>8639</v>
      </c>
      <c r="D2952" s="4" t="s">
        <v>8640</v>
      </c>
      <c r="E2952" s="4" t="s">
        <v>6195</v>
      </c>
      <c r="F2952" s="4" t="s">
        <v>7409</v>
      </c>
    </row>
    <row r="2953" spans="1:6" ht="15.75" customHeight="1">
      <c r="A2953" s="5">
        <v>2952</v>
      </c>
      <c r="B2953" s="6" t="s">
        <v>8641</v>
      </c>
      <c r="C2953" s="7" t="s">
        <v>7927</v>
      </c>
      <c r="D2953" s="4" t="s">
        <v>8642</v>
      </c>
      <c r="E2953" s="4" t="s">
        <v>6176</v>
      </c>
      <c r="F2953" s="4" t="s">
        <v>7409</v>
      </c>
    </row>
    <row r="2954" spans="1:6" ht="15.75" customHeight="1">
      <c r="A2954" s="5">
        <v>2953</v>
      </c>
      <c r="B2954" s="6" t="s">
        <v>8643</v>
      </c>
      <c r="C2954" s="7" t="s">
        <v>8644</v>
      </c>
      <c r="D2954" s="4" t="s">
        <v>1820</v>
      </c>
      <c r="E2954" s="4" t="s">
        <v>6195</v>
      </c>
      <c r="F2954" s="4" t="s">
        <v>7409</v>
      </c>
    </row>
    <row r="2955" spans="1:6" ht="15.75" customHeight="1">
      <c r="A2955" s="5">
        <v>2954</v>
      </c>
      <c r="B2955" s="6" t="s">
        <v>1818</v>
      </c>
      <c r="C2955" s="7" t="s">
        <v>8541</v>
      </c>
      <c r="D2955" s="4" t="s">
        <v>8645</v>
      </c>
      <c r="E2955" s="4" t="s">
        <v>6217</v>
      </c>
      <c r="F2955" s="4" t="s">
        <v>7409</v>
      </c>
    </row>
    <row r="2956" spans="1:6" ht="15.75" customHeight="1">
      <c r="A2956" s="5">
        <v>2955</v>
      </c>
      <c r="B2956" s="6" t="s">
        <v>8646</v>
      </c>
      <c r="C2956" s="7" t="s">
        <v>8647</v>
      </c>
      <c r="D2956" s="4" t="s">
        <v>8648</v>
      </c>
      <c r="E2956" s="4" t="s">
        <v>6217</v>
      </c>
      <c r="F2956" s="4" t="s">
        <v>7409</v>
      </c>
    </row>
    <row r="2957" spans="1:6" ht="15.75" customHeight="1">
      <c r="A2957" s="5">
        <v>2956</v>
      </c>
      <c r="B2957" s="6" t="s">
        <v>8649</v>
      </c>
      <c r="C2957" s="7" t="s">
        <v>8650</v>
      </c>
      <c r="D2957" s="4" t="s">
        <v>7345</v>
      </c>
      <c r="E2957" s="4" t="s">
        <v>6176</v>
      </c>
      <c r="F2957" s="4" t="s">
        <v>7409</v>
      </c>
    </row>
    <row r="2958" spans="1:6" ht="15.75" customHeight="1">
      <c r="A2958" s="5">
        <v>2957</v>
      </c>
      <c r="B2958" s="6" t="s">
        <v>7346</v>
      </c>
      <c r="C2958" s="7" t="s">
        <v>7909</v>
      </c>
      <c r="D2958" s="4" t="s">
        <v>8651</v>
      </c>
      <c r="E2958" s="4" t="s">
        <v>384</v>
      </c>
      <c r="F2958" s="4" t="s">
        <v>7409</v>
      </c>
    </row>
    <row r="2959" spans="1:6" ht="15.75" customHeight="1">
      <c r="A2959" s="5">
        <v>2958</v>
      </c>
      <c r="B2959" s="6" t="s">
        <v>8652</v>
      </c>
      <c r="C2959" s="7" t="s">
        <v>8653</v>
      </c>
      <c r="D2959" s="4" t="s">
        <v>8654</v>
      </c>
      <c r="E2959" s="4" t="s">
        <v>388</v>
      </c>
      <c r="F2959" s="4" t="s">
        <v>7409</v>
      </c>
    </row>
    <row r="2960" spans="1:6" ht="15.75" customHeight="1">
      <c r="A2960" s="5">
        <v>2959</v>
      </c>
      <c r="B2960" s="6" t="s">
        <v>8655</v>
      </c>
      <c r="C2960" s="7" t="s">
        <v>8656</v>
      </c>
      <c r="D2960" s="4" t="s">
        <v>8657</v>
      </c>
      <c r="E2960" s="4" t="s">
        <v>388</v>
      </c>
      <c r="F2960" s="4" t="s">
        <v>7409</v>
      </c>
    </row>
    <row r="2961" spans="1:6" ht="15.75" customHeight="1">
      <c r="A2961" s="5">
        <v>2960</v>
      </c>
      <c r="B2961" s="6" t="s">
        <v>8658</v>
      </c>
      <c r="C2961" s="7" t="s">
        <v>8659</v>
      </c>
      <c r="D2961" s="4" t="s">
        <v>8660</v>
      </c>
      <c r="E2961" s="4" t="s">
        <v>6204</v>
      </c>
      <c r="F2961" s="4" t="s">
        <v>7409</v>
      </c>
    </row>
    <row r="2962" spans="1:6" ht="15.75" customHeight="1">
      <c r="A2962" s="5">
        <v>2961</v>
      </c>
      <c r="B2962" s="6" t="s">
        <v>8661</v>
      </c>
      <c r="C2962" s="7" t="s">
        <v>7897</v>
      </c>
      <c r="D2962" s="4" t="s">
        <v>8662</v>
      </c>
      <c r="E2962" s="4" t="s">
        <v>6391</v>
      </c>
      <c r="F2962" s="4" t="s">
        <v>7409</v>
      </c>
    </row>
    <row r="2963" spans="1:6" ht="15.75" customHeight="1">
      <c r="A2963" s="5">
        <v>2962</v>
      </c>
      <c r="B2963" s="6" t="s">
        <v>8663</v>
      </c>
      <c r="C2963" s="7" t="s">
        <v>7888</v>
      </c>
      <c r="D2963" s="4" t="s">
        <v>8664</v>
      </c>
      <c r="E2963" s="4" t="s">
        <v>6391</v>
      </c>
      <c r="F2963" s="4" t="s">
        <v>7409</v>
      </c>
    </row>
    <row r="2964" spans="1:6" ht="15.75" customHeight="1">
      <c r="A2964" s="5">
        <v>2963</v>
      </c>
      <c r="B2964" s="6" t="s">
        <v>8665</v>
      </c>
      <c r="C2964" s="7" t="s">
        <v>7891</v>
      </c>
      <c r="D2964" s="4" t="s">
        <v>8666</v>
      </c>
      <c r="E2964" s="4" t="s">
        <v>6176</v>
      </c>
      <c r="F2964" s="4" t="s">
        <v>7409</v>
      </c>
    </row>
    <row r="2965" spans="1:6" ht="15.75" customHeight="1">
      <c r="A2965" s="5">
        <v>2964</v>
      </c>
      <c r="B2965" s="6" t="s">
        <v>8667</v>
      </c>
      <c r="C2965" s="7" t="s">
        <v>8668</v>
      </c>
      <c r="D2965" s="4" t="s">
        <v>8669</v>
      </c>
      <c r="E2965" s="4" t="s">
        <v>6195</v>
      </c>
      <c r="F2965" s="4" t="s">
        <v>7409</v>
      </c>
    </row>
    <row r="2966" spans="1:6" ht="15.75" customHeight="1">
      <c r="A2966" s="5">
        <v>2965</v>
      </c>
      <c r="B2966" s="6" t="s">
        <v>8670</v>
      </c>
      <c r="C2966" s="7" t="s">
        <v>8671</v>
      </c>
      <c r="D2966" s="4" t="s">
        <v>8672</v>
      </c>
      <c r="E2966" s="4" t="s">
        <v>40</v>
      </c>
      <c r="F2966" s="4" t="s">
        <v>7409</v>
      </c>
    </row>
    <row r="2967" spans="1:6" ht="15.75" customHeight="1">
      <c r="A2967" s="5">
        <v>2966</v>
      </c>
      <c r="B2967" s="6" t="s">
        <v>8673</v>
      </c>
      <c r="C2967" s="7" t="s">
        <v>8674</v>
      </c>
      <c r="D2967" s="4" t="s">
        <v>8675</v>
      </c>
      <c r="E2967" s="4" t="s">
        <v>6391</v>
      </c>
      <c r="F2967" s="4" t="s">
        <v>7409</v>
      </c>
    </row>
    <row r="2968" spans="1:6" ht="15.75" customHeight="1">
      <c r="A2968" s="5">
        <v>2967</v>
      </c>
      <c r="B2968" s="6" t="s">
        <v>8676</v>
      </c>
      <c r="C2968" s="7" t="s">
        <v>8677</v>
      </c>
      <c r="D2968" s="4" t="s">
        <v>8678</v>
      </c>
      <c r="E2968" s="4" t="s">
        <v>6195</v>
      </c>
      <c r="F2968" s="4" t="s">
        <v>7409</v>
      </c>
    </row>
    <row r="2969" spans="1:6" ht="15.75" customHeight="1">
      <c r="A2969" s="5">
        <v>2968</v>
      </c>
      <c r="B2969" s="6" t="s">
        <v>8679</v>
      </c>
      <c r="C2969" s="7" t="s">
        <v>8680</v>
      </c>
      <c r="D2969" s="4" t="s">
        <v>8681</v>
      </c>
      <c r="E2969" s="4" t="s">
        <v>6176</v>
      </c>
      <c r="F2969" s="4" t="s">
        <v>7409</v>
      </c>
    </row>
    <row r="2970" spans="1:6" ht="15.75" customHeight="1">
      <c r="A2970" s="5">
        <v>2969</v>
      </c>
      <c r="B2970" s="6" t="s">
        <v>8682</v>
      </c>
      <c r="C2970" s="7" t="s">
        <v>8683</v>
      </c>
      <c r="D2970" s="4" t="s">
        <v>8684</v>
      </c>
      <c r="E2970" s="4" t="s">
        <v>6176</v>
      </c>
      <c r="F2970" s="4" t="s">
        <v>7409</v>
      </c>
    </row>
    <row r="2971" spans="1:6" ht="15.75" customHeight="1">
      <c r="A2971" s="5">
        <v>2970</v>
      </c>
      <c r="B2971" s="6" t="s">
        <v>8685</v>
      </c>
      <c r="C2971" s="7" t="s">
        <v>8686</v>
      </c>
      <c r="D2971" s="4" t="s">
        <v>8687</v>
      </c>
      <c r="E2971" s="4" t="s">
        <v>6195</v>
      </c>
      <c r="F2971" s="4" t="s">
        <v>7409</v>
      </c>
    </row>
    <row r="2972" spans="1:6" ht="15.75" customHeight="1">
      <c r="A2972" s="5">
        <v>2971</v>
      </c>
      <c r="B2972" s="6" t="s">
        <v>8688</v>
      </c>
      <c r="C2972" s="7" t="s">
        <v>8689</v>
      </c>
      <c r="D2972" s="4" t="s">
        <v>8690</v>
      </c>
      <c r="E2972" s="4" t="s">
        <v>6176</v>
      </c>
      <c r="F2972" s="4" t="s">
        <v>7409</v>
      </c>
    </row>
    <row r="2973" spans="1:6" ht="15.75" customHeight="1">
      <c r="A2973" s="5">
        <v>2972</v>
      </c>
      <c r="B2973" s="6" t="s">
        <v>8691</v>
      </c>
      <c r="C2973" s="7" t="s">
        <v>8692</v>
      </c>
      <c r="D2973" s="4" t="s">
        <v>8693</v>
      </c>
      <c r="E2973" s="4" t="s">
        <v>6176</v>
      </c>
      <c r="F2973" s="4" t="s">
        <v>7409</v>
      </c>
    </row>
    <row r="2974" spans="1:6" ht="15.75" customHeight="1">
      <c r="A2974" s="5">
        <v>2973</v>
      </c>
      <c r="B2974" s="6" t="s">
        <v>8694</v>
      </c>
      <c r="C2974" s="7" t="s">
        <v>8695</v>
      </c>
      <c r="D2974" s="4" t="s">
        <v>8696</v>
      </c>
      <c r="E2974" s="4" t="s">
        <v>6176</v>
      </c>
      <c r="F2974" s="4" t="s">
        <v>7409</v>
      </c>
    </row>
    <row r="2975" spans="1:6" ht="15.75" customHeight="1">
      <c r="A2975" s="5">
        <v>2974</v>
      </c>
      <c r="B2975" s="6" t="s">
        <v>8697</v>
      </c>
      <c r="C2975" s="7" t="s">
        <v>8698</v>
      </c>
      <c r="D2975" s="4" t="s">
        <v>8699</v>
      </c>
      <c r="E2975" s="4" t="s">
        <v>40</v>
      </c>
      <c r="F2975" s="4" t="s">
        <v>7409</v>
      </c>
    </row>
    <row r="2976" spans="1:6" ht="15.75" customHeight="1">
      <c r="A2976" s="5">
        <v>2975</v>
      </c>
      <c r="B2976" s="6" t="s">
        <v>8700</v>
      </c>
      <c r="C2976" s="7" t="s">
        <v>8701</v>
      </c>
      <c r="D2976" s="4" t="s">
        <v>8702</v>
      </c>
      <c r="E2976" s="4" t="s">
        <v>6204</v>
      </c>
      <c r="F2976" s="4" t="s">
        <v>7409</v>
      </c>
    </row>
    <row r="2977" spans="1:6" ht="15.75" customHeight="1">
      <c r="A2977" s="5">
        <v>2976</v>
      </c>
      <c r="B2977" s="6" t="s">
        <v>8703</v>
      </c>
      <c r="C2977" s="7" t="s">
        <v>8704</v>
      </c>
      <c r="D2977" s="4" t="s">
        <v>8705</v>
      </c>
      <c r="E2977" s="4" t="s">
        <v>6410</v>
      </c>
      <c r="F2977" s="4" t="s">
        <v>7409</v>
      </c>
    </row>
    <row r="2978" spans="1:6" ht="15.75" customHeight="1">
      <c r="A2978" s="5">
        <v>2977</v>
      </c>
      <c r="B2978" s="6" t="s">
        <v>8706</v>
      </c>
      <c r="C2978" s="7" t="s">
        <v>8707</v>
      </c>
      <c r="D2978" s="4" t="s">
        <v>8708</v>
      </c>
      <c r="E2978" s="4" t="s">
        <v>6204</v>
      </c>
      <c r="F2978" s="4" t="s">
        <v>7409</v>
      </c>
    </row>
    <row r="2979" spans="1:6" ht="15.75" customHeight="1">
      <c r="A2979" s="5">
        <v>2978</v>
      </c>
      <c r="B2979" s="6" t="s">
        <v>8709</v>
      </c>
      <c r="C2979" s="7" t="s">
        <v>8710</v>
      </c>
      <c r="D2979" s="4" t="s">
        <v>8711</v>
      </c>
      <c r="E2979" s="4" t="s">
        <v>6254</v>
      </c>
      <c r="F2979" s="4" t="s">
        <v>7409</v>
      </c>
    </row>
    <row r="2980" spans="1:6" ht="15.75" customHeight="1">
      <c r="A2980" s="5">
        <v>2979</v>
      </c>
      <c r="B2980" s="6" t="s">
        <v>8712</v>
      </c>
      <c r="C2980" s="7" t="s">
        <v>8713</v>
      </c>
      <c r="D2980" s="4" t="s">
        <v>8714</v>
      </c>
      <c r="E2980" s="4" t="s">
        <v>501</v>
      </c>
      <c r="F2980" s="4" t="s">
        <v>7409</v>
      </c>
    </row>
    <row r="2981" spans="1:6" ht="15.75" customHeight="1">
      <c r="A2981" s="5">
        <v>2980</v>
      </c>
      <c r="B2981" s="6" t="s">
        <v>8715</v>
      </c>
      <c r="C2981" s="7" t="s">
        <v>6492</v>
      </c>
      <c r="D2981" s="4" t="s">
        <v>8716</v>
      </c>
      <c r="E2981" s="4" t="s">
        <v>501</v>
      </c>
      <c r="F2981" s="4" t="s">
        <v>7409</v>
      </c>
    </row>
    <row r="2982" spans="1:6" ht="15.75" customHeight="1">
      <c r="A2982" s="5">
        <v>2981</v>
      </c>
      <c r="B2982" s="6" t="s">
        <v>8717</v>
      </c>
      <c r="C2982" s="7" t="s">
        <v>8718</v>
      </c>
      <c r="D2982" s="4" t="s">
        <v>8719</v>
      </c>
      <c r="E2982" s="4" t="s">
        <v>6176</v>
      </c>
      <c r="F2982" s="4" t="s">
        <v>7409</v>
      </c>
    </row>
    <row r="2983" spans="1:6" ht="15.75" customHeight="1">
      <c r="A2983" s="5">
        <v>2982</v>
      </c>
      <c r="B2983" s="6" t="s">
        <v>8307</v>
      </c>
      <c r="C2983" s="7" t="s">
        <v>8308</v>
      </c>
      <c r="D2983" s="4" t="s">
        <v>8720</v>
      </c>
      <c r="E2983" s="4" t="s">
        <v>6391</v>
      </c>
      <c r="F2983" s="4" t="s">
        <v>7409</v>
      </c>
    </row>
    <row r="2984" spans="1:6" ht="15.75" customHeight="1">
      <c r="A2984" s="5">
        <v>2983</v>
      </c>
      <c r="B2984" s="6" t="s">
        <v>8721</v>
      </c>
      <c r="C2984" s="7" t="s">
        <v>8722</v>
      </c>
      <c r="D2984" s="4" t="s">
        <v>8678</v>
      </c>
      <c r="E2984" s="4" t="s">
        <v>6195</v>
      </c>
      <c r="F2984" s="4" t="s">
        <v>7409</v>
      </c>
    </row>
    <row r="2985" spans="1:6" ht="15.75" customHeight="1">
      <c r="A2985" s="5">
        <v>2984</v>
      </c>
      <c r="B2985" s="6" t="s">
        <v>8679</v>
      </c>
      <c r="C2985" s="7" t="s">
        <v>8723</v>
      </c>
      <c r="D2985" s="4" t="s">
        <v>8724</v>
      </c>
      <c r="E2985" s="4" t="s">
        <v>6195</v>
      </c>
      <c r="F2985" s="4" t="s">
        <v>7409</v>
      </c>
    </row>
    <row r="2986" spans="1:6" ht="15.75" customHeight="1">
      <c r="A2986" s="5">
        <v>2985</v>
      </c>
      <c r="B2986" s="6" t="s">
        <v>8725</v>
      </c>
      <c r="C2986" s="7" t="s">
        <v>8726</v>
      </c>
      <c r="D2986" s="4" t="s">
        <v>8727</v>
      </c>
      <c r="E2986" s="4" t="s">
        <v>6195</v>
      </c>
      <c r="F2986" s="4" t="s">
        <v>7409</v>
      </c>
    </row>
    <row r="2987" spans="1:6" ht="15.75" customHeight="1">
      <c r="A2987" s="5">
        <v>2986</v>
      </c>
      <c r="B2987" s="6" t="s">
        <v>8728</v>
      </c>
      <c r="C2987" s="7" t="s">
        <v>8729</v>
      </c>
      <c r="D2987" s="4" t="s">
        <v>8730</v>
      </c>
      <c r="E2987" s="4" t="s">
        <v>384</v>
      </c>
      <c r="F2987" s="4" t="s">
        <v>7409</v>
      </c>
    </row>
    <row r="2988" spans="1:6" ht="15.75" customHeight="1">
      <c r="A2988" s="5">
        <v>2987</v>
      </c>
      <c r="B2988" s="6" t="s">
        <v>8731</v>
      </c>
      <c r="C2988" s="7" t="s">
        <v>8732</v>
      </c>
      <c r="D2988" s="4" t="s">
        <v>8733</v>
      </c>
      <c r="E2988" s="4" t="s">
        <v>6195</v>
      </c>
      <c r="F2988" s="4" t="s">
        <v>7409</v>
      </c>
    </row>
    <row r="2989" spans="1:6" ht="15.75" customHeight="1">
      <c r="A2989" s="5">
        <v>2988</v>
      </c>
      <c r="B2989" s="6" t="s">
        <v>8734</v>
      </c>
      <c r="C2989" s="7" t="s">
        <v>8735</v>
      </c>
      <c r="D2989" s="4" t="s">
        <v>8736</v>
      </c>
      <c r="E2989" s="4" t="s">
        <v>384</v>
      </c>
      <c r="F2989" s="4" t="s">
        <v>7409</v>
      </c>
    </row>
    <row r="2990" spans="1:6" ht="15.75" customHeight="1">
      <c r="A2990" s="5">
        <v>2989</v>
      </c>
      <c r="B2990" s="6" t="s">
        <v>8737</v>
      </c>
      <c r="C2990" s="7" t="s">
        <v>8738</v>
      </c>
      <c r="D2990" s="4" t="s">
        <v>8739</v>
      </c>
      <c r="E2990" s="4" t="s">
        <v>6176</v>
      </c>
      <c r="F2990" s="4" t="s">
        <v>7409</v>
      </c>
    </row>
    <row r="2991" spans="1:6" ht="15.75" customHeight="1">
      <c r="A2991" s="5">
        <v>2990</v>
      </c>
      <c r="B2991" s="6" t="s">
        <v>8740</v>
      </c>
      <c r="C2991" s="7" t="s">
        <v>8741</v>
      </c>
      <c r="D2991" s="4" t="s">
        <v>8742</v>
      </c>
      <c r="E2991" s="4" t="s">
        <v>501</v>
      </c>
      <c r="F2991" s="4" t="s">
        <v>7409</v>
      </c>
    </row>
    <row r="2992" spans="1:6" ht="15.75" customHeight="1">
      <c r="A2992" s="5">
        <v>2991</v>
      </c>
      <c r="B2992" s="6" t="s">
        <v>8743</v>
      </c>
      <c r="C2992" s="7" t="s">
        <v>8744</v>
      </c>
      <c r="D2992" s="4" t="s">
        <v>8745</v>
      </c>
      <c r="E2992" s="4" t="s">
        <v>6195</v>
      </c>
      <c r="F2992" s="4" t="s">
        <v>7409</v>
      </c>
    </row>
    <row r="2993" spans="1:6" ht="15.75" customHeight="1">
      <c r="A2993" s="5">
        <v>2992</v>
      </c>
      <c r="B2993" s="6" t="s">
        <v>8746</v>
      </c>
      <c r="C2993" s="7" t="s">
        <v>8747</v>
      </c>
      <c r="D2993" s="4" t="s">
        <v>8748</v>
      </c>
      <c r="E2993" s="4" t="s">
        <v>6176</v>
      </c>
      <c r="F2993" s="4" t="s">
        <v>7409</v>
      </c>
    </row>
    <row r="2994" spans="1:6" ht="15.75" customHeight="1">
      <c r="A2994" s="5">
        <v>2993</v>
      </c>
      <c r="B2994" s="6" t="s">
        <v>8749</v>
      </c>
      <c r="C2994" s="7" t="s">
        <v>6998</v>
      </c>
      <c r="D2994" s="4" t="s">
        <v>8750</v>
      </c>
      <c r="E2994" s="4" t="s">
        <v>6254</v>
      </c>
      <c r="F2994" s="4" t="s">
        <v>7409</v>
      </c>
    </row>
    <row r="2995" spans="1:6" ht="15.75" customHeight="1">
      <c r="A2995" s="5">
        <v>2994</v>
      </c>
      <c r="B2995" s="6" t="s">
        <v>8751</v>
      </c>
      <c r="C2995" s="7" t="s">
        <v>8752</v>
      </c>
      <c r="D2995" s="4" t="s">
        <v>8753</v>
      </c>
      <c r="E2995" s="4" t="s">
        <v>6204</v>
      </c>
      <c r="F2995" s="4" t="s">
        <v>7409</v>
      </c>
    </row>
    <row r="2996" spans="1:6" ht="15.75" customHeight="1">
      <c r="A2996" s="5">
        <v>2995</v>
      </c>
      <c r="B2996" s="6" t="s">
        <v>8754</v>
      </c>
      <c r="C2996" s="7" t="s">
        <v>8755</v>
      </c>
      <c r="D2996" s="4" t="s">
        <v>8756</v>
      </c>
      <c r="E2996" s="4" t="s">
        <v>569</v>
      </c>
      <c r="F2996" s="4" t="s">
        <v>7409</v>
      </c>
    </row>
    <row r="2997" spans="1:6" ht="15.75" customHeight="1">
      <c r="A2997" s="5">
        <v>2996</v>
      </c>
      <c r="B2997" s="6" t="s">
        <v>8757</v>
      </c>
      <c r="C2997" s="7" t="s">
        <v>8758</v>
      </c>
      <c r="D2997" s="4" t="s">
        <v>8759</v>
      </c>
      <c r="E2997" s="4" t="s">
        <v>384</v>
      </c>
      <c r="F2997" s="4" t="s">
        <v>7409</v>
      </c>
    </row>
    <row r="2998" spans="1:6" ht="15.75" customHeight="1">
      <c r="A2998" s="5">
        <v>2997</v>
      </c>
      <c r="B2998" s="6" t="s">
        <v>8760</v>
      </c>
      <c r="C2998" s="7" t="s">
        <v>8761</v>
      </c>
      <c r="D2998" s="4" t="s">
        <v>8762</v>
      </c>
      <c r="E2998" s="4" t="s">
        <v>569</v>
      </c>
      <c r="F2998" s="4" t="s">
        <v>7409</v>
      </c>
    </row>
    <row r="2999" spans="1:6" ht="15.75" customHeight="1">
      <c r="A2999" s="5">
        <v>2998</v>
      </c>
      <c r="B2999" s="6" t="s">
        <v>8763</v>
      </c>
      <c r="C2999" s="7" t="s">
        <v>8764</v>
      </c>
      <c r="D2999" s="4" t="s">
        <v>8765</v>
      </c>
      <c r="E2999" s="4" t="s">
        <v>6176</v>
      </c>
      <c r="F2999" s="4" t="s">
        <v>7409</v>
      </c>
    </row>
    <row r="3000" spans="1:6" ht="15.75" customHeight="1">
      <c r="A3000" s="5">
        <v>2999</v>
      </c>
      <c r="B3000" s="6" t="s">
        <v>8766</v>
      </c>
      <c r="C3000" s="7" t="s">
        <v>8767</v>
      </c>
      <c r="D3000" s="4" t="s">
        <v>8768</v>
      </c>
      <c r="E3000" s="4" t="s">
        <v>6204</v>
      </c>
      <c r="F3000" s="4" t="s">
        <v>7409</v>
      </c>
    </row>
    <row r="3001" spans="1:6" ht="15.75" customHeight="1">
      <c r="A3001" s="5">
        <v>3000</v>
      </c>
      <c r="B3001" s="6" t="s">
        <v>8769</v>
      </c>
      <c r="C3001" s="7" t="s">
        <v>8770</v>
      </c>
      <c r="D3001" s="4" t="s">
        <v>8771</v>
      </c>
      <c r="E3001" s="4" t="s">
        <v>384</v>
      </c>
      <c r="F3001" s="4" t="s">
        <v>7409</v>
      </c>
    </row>
    <row r="3002" spans="1:6" ht="15.75" customHeight="1">
      <c r="A3002" s="5">
        <v>3001</v>
      </c>
      <c r="B3002" s="6" t="s">
        <v>8772</v>
      </c>
      <c r="C3002" s="7" t="s">
        <v>8773</v>
      </c>
      <c r="D3002" s="4" t="s">
        <v>8774</v>
      </c>
      <c r="E3002" s="4" t="s">
        <v>6279</v>
      </c>
      <c r="F3002" s="4" t="s">
        <v>7409</v>
      </c>
    </row>
    <row r="3003" spans="1:6" ht="15.75" customHeight="1">
      <c r="A3003" s="5">
        <v>3002</v>
      </c>
      <c r="B3003" s="6" t="s">
        <v>8775</v>
      </c>
      <c r="C3003" s="7" t="s">
        <v>8776</v>
      </c>
      <c r="D3003" s="4" t="s">
        <v>8777</v>
      </c>
      <c r="E3003" s="4" t="s">
        <v>40</v>
      </c>
      <c r="F3003" s="4" t="s">
        <v>7409</v>
      </c>
    </row>
    <row r="3004" spans="1:6" ht="15.75" customHeight="1">
      <c r="A3004" s="5">
        <v>3003</v>
      </c>
      <c r="B3004" s="6" t="s">
        <v>8778</v>
      </c>
      <c r="C3004" s="7" t="s">
        <v>8779</v>
      </c>
      <c r="D3004" s="4" t="s">
        <v>8780</v>
      </c>
      <c r="E3004" s="4" t="s">
        <v>6195</v>
      </c>
      <c r="F3004" s="4" t="s">
        <v>7409</v>
      </c>
    </row>
    <row r="3005" spans="1:6" ht="15.75" customHeight="1">
      <c r="A3005" s="5">
        <v>3004</v>
      </c>
      <c r="B3005" s="6" t="s">
        <v>8781</v>
      </c>
      <c r="C3005" s="7" t="s">
        <v>8782</v>
      </c>
      <c r="D3005" s="4" t="s">
        <v>8783</v>
      </c>
      <c r="E3005" s="4" t="s">
        <v>6195</v>
      </c>
      <c r="F3005" s="4" t="s">
        <v>7409</v>
      </c>
    </row>
    <row r="3006" spans="1:6" ht="15.75" customHeight="1">
      <c r="A3006" s="5">
        <v>3005</v>
      </c>
      <c r="B3006" s="6" t="s">
        <v>8784</v>
      </c>
      <c r="C3006" s="7" t="s">
        <v>8785</v>
      </c>
      <c r="D3006" s="4" t="s">
        <v>8261</v>
      </c>
      <c r="E3006" s="4" t="s">
        <v>40</v>
      </c>
      <c r="F3006" s="4" t="s">
        <v>7409</v>
      </c>
    </row>
    <row r="3007" spans="1:6" ht="15.75" customHeight="1">
      <c r="A3007" s="5">
        <v>3006</v>
      </c>
      <c r="B3007" s="6" t="s">
        <v>8262</v>
      </c>
      <c r="C3007" s="7" t="s">
        <v>8786</v>
      </c>
      <c r="D3007" s="4" t="s">
        <v>8787</v>
      </c>
      <c r="E3007" s="4" t="s">
        <v>6176</v>
      </c>
      <c r="F3007" s="4" t="s">
        <v>7409</v>
      </c>
    </row>
    <row r="3008" spans="1:6" ht="15.75" customHeight="1">
      <c r="A3008" s="5">
        <v>3007</v>
      </c>
      <c r="B3008" s="6" t="s">
        <v>8788</v>
      </c>
      <c r="C3008" s="7" t="s">
        <v>8789</v>
      </c>
      <c r="D3008" s="4" t="s">
        <v>8790</v>
      </c>
      <c r="E3008" s="4" t="s">
        <v>6176</v>
      </c>
      <c r="F3008" s="4" t="s">
        <v>7409</v>
      </c>
    </row>
    <row r="3009" spans="1:6" ht="15.75" customHeight="1">
      <c r="A3009" s="5">
        <v>3008</v>
      </c>
      <c r="B3009" s="6" t="s">
        <v>8791</v>
      </c>
      <c r="C3009" s="7" t="s">
        <v>8792</v>
      </c>
      <c r="D3009" s="4" t="s">
        <v>8793</v>
      </c>
      <c r="E3009" s="4" t="s">
        <v>40</v>
      </c>
      <c r="F3009" s="4" t="s">
        <v>7409</v>
      </c>
    </row>
    <row r="3010" spans="1:6" ht="15.75" customHeight="1">
      <c r="A3010" s="5">
        <v>3009</v>
      </c>
      <c r="B3010" s="6" t="s">
        <v>8794</v>
      </c>
      <c r="C3010" s="7" t="s">
        <v>8795</v>
      </c>
      <c r="D3010" s="4" t="s">
        <v>8796</v>
      </c>
      <c r="E3010" s="4" t="s">
        <v>384</v>
      </c>
      <c r="F3010" s="4" t="s">
        <v>7409</v>
      </c>
    </row>
    <row r="3011" spans="1:6" ht="15.75" customHeight="1">
      <c r="A3011" s="5">
        <v>3010</v>
      </c>
      <c r="B3011" s="6" t="s">
        <v>8797</v>
      </c>
      <c r="C3011" s="7" t="s">
        <v>8798</v>
      </c>
      <c r="D3011" s="4" t="s">
        <v>8799</v>
      </c>
      <c r="E3011" s="4" t="s">
        <v>6176</v>
      </c>
      <c r="F3011" s="4" t="s">
        <v>7409</v>
      </c>
    </row>
    <row r="3012" spans="1:6" ht="15.75" customHeight="1">
      <c r="A3012" s="5">
        <v>3011</v>
      </c>
      <c r="B3012" s="6" t="s">
        <v>8800</v>
      </c>
      <c r="C3012" s="7" t="s">
        <v>8801</v>
      </c>
      <c r="D3012" s="4" t="s">
        <v>8802</v>
      </c>
      <c r="E3012" s="4" t="s">
        <v>6176</v>
      </c>
      <c r="F3012" s="4" t="s">
        <v>7409</v>
      </c>
    </row>
    <row r="3013" spans="1:6" ht="15.75" customHeight="1">
      <c r="A3013" s="5">
        <v>3012</v>
      </c>
      <c r="B3013" s="6" t="s">
        <v>8803</v>
      </c>
      <c r="C3013" s="7" t="s">
        <v>8804</v>
      </c>
      <c r="D3013" s="4" t="s">
        <v>8805</v>
      </c>
      <c r="E3013" s="4" t="s">
        <v>6204</v>
      </c>
      <c r="F3013" s="4" t="s">
        <v>7409</v>
      </c>
    </row>
    <row r="3014" spans="1:6" ht="15.75" customHeight="1">
      <c r="A3014" s="5">
        <v>3013</v>
      </c>
      <c r="B3014" s="6" t="s">
        <v>8806</v>
      </c>
      <c r="C3014" s="7" t="s">
        <v>8807</v>
      </c>
      <c r="D3014" s="4" t="s">
        <v>8808</v>
      </c>
      <c r="E3014" s="4" t="s">
        <v>6204</v>
      </c>
      <c r="F3014" s="4" t="s">
        <v>7409</v>
      </c>
    </row>
    <row r="3015" spans="1:6" ht="15.75" customHeight="1">
      <c r="A3015" s="5">
        <v>3014</v>
      </c>
      <c r="B3015" s="6" t="s">
        <v>8809</v>
      </c>
      <c r="C3015" s="7" t="s">
        <v>8810</v>
      </c>
      <c r="D3015" s="4" t="s">
        <v>8811</v>
      </c>
      <c r="E3015" s="4" t="s">
        <v>6204</v>
      </c>
      <c r="F3015" s="4" t="s">
        <v>7409</v>
      </c>
    </row>
    <row r="3016" spans="1:6" ht="15.75" customHeight="1">
      <c r="A3016" s="5">
        <v>3015</v>
      </c>
      <c r="B3016" s="6" t="s">
        <v>8812</v>
      </c>
      <c r="C3016" s="7" t="s">
        <v>8813</v>
      </c>
      <c r="D3016" s="4" t="s">
        <v>8814</v>
      </c>
      <c r="E3016" s="4" t="s">
        <v>6195</v>
      </c>
      <c r="F3016" s="4" t="s">
        <v>7409</v>
      </c>
    </row>
    <row r="3017" spans="1:6" ht="15.75" customHeight="1">
      <c r="A3017" s="5">
        <v>3016</v>
      </c>
      <c r="B3017" s="6" t="s">
        <v>8815</v>
      </c>
      <c r="C3017" s="7" t="s">
        <v>8816</v>
      </c>
      <c r="D3017" s="4" t="s">
        <v>8817</v>
      </c>
      <c r="E3017" s="4" t="s">
        <v>6176</v>
      </c>
      <c r="F3017" s="4" t="s">
        <v>7409</v>
      </c>
    </row>
    <row r="3018" spans="1:6" ht="15.75" customHeight="1">
      <c r="A3018" s="5">
        <v>3017</v>
      </c>
      <c r="B3018" s="6" t="s">
        <v>8818</v>
      </c>
      <c r="C3018" s="7" t="s">
        <v>8819</v>
      </c>
      <c r="D3018" s="4" t="s">
        <v>8820</v>
      </c>
      <c r="E3018" s="4" t="s">
        <v>6176</v>
      </c>
      <c r="F3018" s="4" t="s">
        <v>7409</v>
      </c>
    </row>
    <row r="3019" spans="1:6" ht="15.75" customHeight="1">
      <c r="A3019" s="5">
        <v>3018</v>
      </c>
      <c r="B3019" s="6" t="s">
        <v>8821</v>
      </c>
      <c r="C3019" s="7" t="s">
        <v>8822</v>
      </c>
      <c r="D3019" s="4" t="s">
        <v>8823</v>
      </c>
      <c r="E3019" s="4" t="s">
        <v>6195</v>
      </c>
      <c r="F3019" s="4" t="s">
        <v>7409</v>
      </c>
    </row>
    <row r="3020" spans="1:6" ht="15.75" customHeight="1">
      <c r="A3020" s="5">
        <v>3019</v>
      </c>
      <c r="B3020" s="6" t="s">
        <v>8824</v>
      </c>
      <c r="C3020" s="7" t="s">
        <v>8825</v>
      </c>
      <c r="D3020" s="4" t="s">
        <v>8195</v>
      </c>
      <c r="E3020" s="4" t="s">
        <v>6195</v>
      </c>
      <c r="F3020" s="4" t="s">
        <v>7409</v>
      </c>
    </row>
    <row r="3021" spans="1:6" ht="15.75" customHeight="1">
      <c r="A3021" s="5">
        <v>3020</v>
      </c>
      <c r="B3021" s="6" t="s">
        <v>8196</v>
      </c>
      <c r="C3021" s="7" t="s">
        <v>8826</v>
      </c>
      <c r="D3021" s="4" t="s">
        <v>8827</v>
      </c>
      <c r="E3021" s="4" t="s">
        <v>6195</v>
      </c>
      <c r="F3021" s="4" t="s">
        <v>7409</v>
      </c>
    </row>
    <row r="3022" spans="1:6" ht="15.75" customHeight="1">
      <c r="A3022" s="5">
        <v>3021</v>
      </c>
      <c r="B3022" s="6" t="s">
        <v>8828</v>
      </c>
      <c r="C3022" s="7" t="s">
        <v>8829</v>
      </c>
      <c r="D3022" s="4" t="s">
        <v>8830</v>
      </c>
      <c r="E3022" s="4" t="s">
        <v>6176</v>
      </c>
      <c r="F3022" s="4" t="s">
        <v>7409</v>
      </c>
    </row>
    <row r="3023" spans="1:6" ht="15.75" customHeight="1">
      <c r="A3023" s="5">
        <v>3022</v>
      </c>
      <c r="B3023" s="6" t="s">
        <v>8831</v>
      </c>
      <c r="C3023" s="7" t="s">
        <v>8832</v>
      </c>
      <c r="D3023" s="4" t="s">
        <v>8833</v>
      </c>
      <c r="E3023" s="4" t="s">
        <v>6176</v>
      </c>
      <c r="F3023" s="4" t="s">
        <v>7409</v>
      </c>
    </row>
    <row r="3024" spans="1:6" ht="15.75" customHeight="1">
      <c r="A3024" s="5">
        <v>3023</v>
      </c>
      <c r="B3024" s="6" t="s">
        <v>8834</v>
      </c>
      <c r="C3024" s="7" t="s">
        <v>8835</v>
      </c>
      <c r="D3024" s="4" t="s">
        <v>8836</v>
      </c>
      <c r="E3024" s="4" t="s">
        <v>384</v>
      </c>
      <c r="F3024" s="4" t="s">
        <v>7409</v>
      </c>
    </row>
    <row r="3025" spans="1:6" ht="15.75" customHeight="1">
      <c r="A3025" s="5">
        <v>3024</v>
      </c>
      <c r="B3025" s="6" t="s">
        <v>8837</v>
      </c>
      <c r="C3025" s="7" t="s">
        <v>8838</v>
      </c>
      <c r="D3025" s="4" t="s">
        <v>8839</v>
      </c>
      <c r="E3025" s="4" t="s">
        <v>6176</v>
      </c>
      <c r="F3025" s="4" t="s">
        <v>7409</v>
      </c>
    </row>
    <row r="3026" spans="1:6" ht="15.75" customHeight="1">
      <c r="A3026" s="5">
        <v>3025</v>
      </c>
      <c r="B3026" s="6" t="s">
        <v>8840</v>
      </c>
      <c r="C3026" s="7" t="s">
        <v>8841</v>
      </c>
      <c r="D3026" s="4" t="s">
        <v>8842</v>
      </c>
      <c r="E3026" s="4" t="s">
        <v>6176</v>
      </c>
      <c r="F3026" s="4" t="s">
        <v>7409</v>
      </c>
    </row>
    <row r="3027" spans="1:6" ht="15.75" customHeight="1">
      <c r="A3027" s="5">
        <v>3026</v>
      </c>
      <c r="B3027" s="6" t="s">
        <v>8843</v>
      </c>
      <c r="C3027" s="7" t="s">
        <v>8844</v>
      </c>
      <c r="D3027" s="4" t="s">
        <v>8845</v>
      </c>
      <c r="E3027" s="4" t="s">
        <v>6204</v>
      </c>
      <c r="F3027" s="4" t="s">
        <v>7409</v>
      </c>
    </row>
    <row r="3028" spans="1:6" ht="15.75" customHeight="1">
      <c r="A3028" s="5">
        <v>3027</v>
      </c>
      <c r="B3028" s="6" t="s">
        <v>8846</v>
      </c>
      <c r="C3028" s="7" t="s">
        <v>8847</v>
      </c>
      <c r="D3028" s="4" t="s">
        <v>7270</v>
      </c>
      <c r="E3028" s="4" t="s">
        <v>6254</v>
      </c>
      <c r="F3028" s="4" t="s">
        <v>7409</v>
      </c>
    </row>
    <row r="3029" spans="1:6" ht="15.75" customHeight="1">
      <c r="A3029" s="5">
        <v>3028</v>
      </c>
      <c r="B3029" s="6" t="s">
        <v>7271</v>
      </c>
      <c r="C3029" s="7" t="s">
        <v>8848</v>
      </c>
      <c r="D3029" s="4" t="s">
        <v>8849</v>
      </c>
      <c r="E3029" s="4" t="s">
        <v>6391</v>
      </c>
      <c r="F3029" s="4" t="s">
        <v>7409</v>
      </c>
    </row>
    <row r="3030" spans="1:6" ht="15.75" customHeight="1">
      <c r="A3030" s="5">
        <v>3029</v>
      </c>
      <c r="B3030" s="6" t="s">
        <v>8850</v>
      </c>
      <c r="C3030" s="7" t="s">
        <v>8851</v>
      </c>
      <c r="D3030" s="4" t="s">
        <v>8852</v>
      </c>
      <c r="E3030" s="4" t="s">
        <v>6391</v>
      </c>
      <c r="F3030" s="4" t="s">
        <v>7409</v>
      </c>
    </row>
    <row r="3031" spans="1:6" ht="15.75" customHeight="1">
      <c r="A3031" s="5">
        <v>3030</v>
      </c>
      <c r="B3031" s="6" t="s">
        <v>8853</v>
      </c>
      <c r="C3031" s="7" t="s">
        <v>8854</v>
      </c>
      <c r="D3031" s="4" t="s">
        <v>8855</v>
      </c>
      <c r="E3031" s="4" t="s">
        <v>569</v>
      </c>
      <c r="F3031" s="4" t="s">
        <v>7409</v>
      </c>
    </row>
    <row r="3032" spans="1:6" ht="15.75" customHeight="1">
      <c r="A3032" s="5">
        <v>3031</v>
      </c>
      <c r="B3032" s="6" t="s">
        <v>8856</v>
      </c>
      <c r="C3032" s="7" t="s">
        <v>8857</v>
      </c>
      <c r="D3032" s="4" t="s">
        <v>8858</v>
      </c>
      <c r="E3032" s="4" t="s">
        <v>6254</v>
      </c>
      <c r="F3032" s="4" t="s">
        <v>7409</v>
      </c>
    </row>
    <row r="3033" spans="1:6" ht="15.75" customHeight="1">
      <c r="A3033" s="5">
        <v>3032</v>
      </c>
      <c r="B3033" s="6" t="s">
        <v>8859</v>
      </c>
      <c r="C3033" s="7" t="s">
        <v>8860</v>
      </c>
      <c r="D3033" s="4" t="s">
        <v>8861</v>
      </c>
      <c r="E3033" s="4" t="s">
        <v>6254</v>
      </c>
      <c r="F3033" s="4" t="s">
        <v>7409</v>
      </c>
    </row>
    <row r="3034" spans="1:6" ht="15.75" customHeight="1">
      <c r="A3034" s="5">
        <v>3033</v>
      </c>
      <c r="B3034" s="6" t="s">
        <v>8862</v>
      </c>
      <c r="C3034" s="7" t="s">
        <v>8863</v>
      </c>
      <c r="D3034" s="4" t="s">
        <v>7291</v>
      </c>
      <c r="E3034" s="4" t="s">
        <v>6195</v>
      </c>
      <c r="F3034" s="4" t="s">
        <v>7409</v>
      </c>
    </row>
    <row r="3035" spans="1:6" ht="15.75" customHeight="1">
      <c r="A3035" s="5">
        <v>3034</v>
      </c>
      <c r="B3035" s="6" t="s">
        <v>7292</v>
      </c>
      <c r="C3035" s="7" t="s">
        <v>8864</v>
      </c>
      <c r="D3035" s="4" t="s">
        <v>8865</v>
      </c>
      <c r="E3035" s="4" t="s">
        <v>40</v>
      </c>
      <c r="F3035" s="4" t="s">
        <v>7409</v>
      </c>
    </row>
    <row r="3036" spans="1:6" ht="15.75" customHeight="1">
      <c r="A3036" s="5">
        <v>3035</v>
      </c>
      <c r="B3036" s="6" t="s">
        <v>8866</v>
      </c>
      <c r="C3036" s="7" t="s">
        <v>8867</v>
      </c>
      <c r="D3036" s="4" t="s">
        <v>8868</v>
      </c>
      <c r="E3036" s="4" t="s">
        <v>40</v>
      </c>
      <c r="F3036" s="4" t="s">
        <v>7409</v>
      </c>
    </row>
    <row r="3037" spans="1:6" ht="15.75" customHeight="1">
      <c r="A3037" s="5">
        <v>3036</v>
      </c>
      <c r="B3037" s="6" t="s">
        <v>8869</v>
      </c>
      <c r="C3037" s="7" t="s">
        <v>8870</v>
      </c>
      <c r="D3037" s="4" t="s">
        <v>7300</v>
      </c>
      <c r="E3037" s="4" t="s">
        <v>6176</v>
      </c>
      <c r="F3037" s="4" t="s">
        <v>7409</v>
      </c>
    </row>
    <row r="3038" spans="1:6" ht="15.75" customHeight="1">
      <c r="A3038" s="5">
        <v>3037</v>
      </c>
      <c r="B3038" s="6" t="s">
        <v>7301</v>
      </c>
      <c r="C3038" s="7" t="s">
        <v>8871</v>
      </c>
      <c r="D3038" s="4" t="s">
        <v>7303</v>
      </c>
      <c r="E3038" s="4" t="s">
        <v>6176</v>
      </c>
      <c r="F3038" s="4" t="s">
        <v>7409</v>
      </c>
    </row>
    <row r="3039" spans="1:6" ht="15.75" customHeight="1">
      <c r="A3039" s="5">
        <v>3038</v>
      </c>
      <c r="B3039" s="6" t="s">
        <v>7304</v>
      </c>
      <c r="C3039" s="7" t="s">
        <v>8872</v>
      </c>
      <c r="D3039" s="4" t="s">
        <v>7102</v>
      </c>
      <c r="E3039" s="4" t="s">
        <v>384</v>
      </c>
      <c r="F3039" s="4" t="s">
        <v>7409</v>
      </c>
    </row>
    <row r="3040" spans="1:6" ht="15.75" customHeight="1">
      <c r="A3040" s="5">
        <v>3039</v>
      </c>
      <c r="B3040" s="6" t="s">
        <v>7103</v>
      </c>
      <c r="C3040" s="7" t="s">
        <v>8873</v>
      </c>
      <c r="D3040" s="4" t="s">
        <v>8874</v>
      </c>
      <c r="E3040" s="4" t="s">
        <v>6176</v>
      </c>
      <c r="F3040" s="4" t="s">
        <v>7409</v>
      </c>
    </row>
    <row r="3041" spans="1:6" ht="15.75" customHeight="1">
      <c r="A3041" s="5">
        <v>3040</v>
      </c>
      <c r="B3041" s="6" t="s">
        <v>8875</v>
      </c>
      <c r="C3041" s="7" t="s">
        <v>8876</v>
      </c>
      <c r="D3041" s="4" t="s">
        <v>8877</v>
      </c>
      <c r="E3041" s="4" t="s">
        <v>6176</v>
      </c>
      <c r="F3041" s="4" t="s">
        <v>7409</v>
      </c>
    </row>
    <row r="3042" spans="1:6" ht="15.75" customHeight="1">
      <c r="A3042" s="5">
        <v>3041</v>
      </c>
      <c r="B3042" s="6" t="s">
        <v>8878</v>
      </c>
      <c r="C3042" s="7" t="s">
        <v>8879</v>
      </c>
      <c r="D3042" s="4" t="s">
        <v>7315</v>
      </c>
      <c r="E3042" s="4" t="s">
        <v>6410</v>
      </c>
      <c r="F3042" s="4" t="s">
        <v>7409</v>
      </c>
    </row>
    <row r="3043" spans="1:6" ht="15.75" customHeight="1">
      <c r="A3043" s="5">
        <v>3042</v>
      </c>
      <c r="B3043" s="6" t="s">
        <v>7316</v>
      </c>
      <c r="C3043" s="7" t="s">
        <v>7317</v>
      </c>
      <c r="D3043" s="4" t="s">
        <v>8880</v>
      </c>
      <c r="E3043" s="4" t="s">
        <v>6195</v>
      </c>
      <c r="F3043" s="4" t="s">
        <v>7409</v>
      </c>
    </row>
    <row r="3044" spans="1:6" ht="15.75" customHeight="1">
      <c r="A3044" s="5">
        <v>3043</v>
      </c>
      <c r="B3044" s="6" t="s">
        <v>8881</v>
      </c>
      <c r="C3044" s="7" t="s">
        <v>8882</v>
      </c>
      <c r="D3044" s="4" t="s">
        <v>8883</v>
      </c>
      <c r="E3044" s="4" t="s">
        <v>6391</v>
      </c>
      <c r="F3044" s="4" t="s">
        <v>7409</v>
      </c>
    </row>
    <row r="3045" spans="1:6" ht="15.75" customHeight="1">
      <c r="A3045" s="5">
        <v>3044</v>
      </c>
      <c r="B3045" s="6" t="s">
        <v>8884</v>
      </c>
      <c r="C3045" s="7" t="s">
        <v>8885</v>
      </c>
      <c r="D3045" s="4" t="s">
        <v>8886</v>
      </c>
      <c r="E3045" s="4" t="s">
        <v>501</v>
      </c>
      <c r="F3045" s="4" t="s">
        <v>7409</v>
      </c>
    </row>
    <row r="3046" spans="1:6" ht="15.75" customHeight="1">
      <c r="A3046" s="5">
        <v>3045</v>
      </c>
      <c r="B3046" s="6" t="s">
        <v>8887</v>
      </c>
      <c r="C3046" s="7" t="s">
        <v>8888</v>
      </c>
      <c r="D3046" s="4" t="s">
        <v>7327</v>
      </c>
      <c r="E3046" s="4" t="s">
        <v>40</v>
      </c>
      <c r="F3046" s="4" t="s">
        <v>7409</v>
      </c>
    </row>
    <row r="3047" spans="1:6" ht="15.75" customHeight="1">
      <c r="A3047" s="5">
        <v>3046</v>
      </c>
      <c r="B3047" s="6" t="s">
        <v>7328</v>
      </c>
      <c r="C3047" s="7" t="s">
        <v>8889</v>
      </c>
      <c r="D3047" s="4" t="s">
        <v>8890</v>
      </c>
      <c r="E3047" s="4" t="s">
        <v>6195</v>
      </c>
      <c r="F3047" s="4" t="s">
        <v>7409</v>
      </c>
    </row>
    <row r="3048" spans="1:6" ht="15.75" customHeight="1">
      <c r="A3048" s="5">
        <v>3047</v>
      </c>
      <c r="B3048" s="6" t="s">
        <v>8891</v>
      </c>
      <c r="C3048" s="7" t="s">
        <v>7332</v>
      </c>
      <c r="D3048" s="4" t="s">
        <v>8892</v>
      </c>
      <c r="E3048" s="4" t="s">
        <v>569</v>
      </c>
      <c r="F3048" s="4" t="s">
        <v>7409</v>
      </c>
    </row>
    <row r="3049" spans="1:6" ht="15.75" customHeight="1">
      <c r="A3049" s="5">
        <v>3048</v>
      </c>
      <c r="B3049" s="6" t="s">
        <v>8893</v>
      </c>
      <c r="C3049" s="7" t="s">
        <v>8894</v>
      </c>
      <c r="D3049" s="4" t="s">
        <v>8895</v>
      </c>
      <c r="E3049" s="4" t="s">
        <v>6279</v>
      </c>
      <c r="F3049" s="4" t="s">
        <v>7409</v>
      </c>
    </row>
    <row r="3050" spans="1:6" ht="15.75" customHeight="1">
      <c r="A3050" s="5">
        <v>3049</v>
      </c>
      <c r="B3050" s="6" t="s">
        <v>8896</v>
      </c>
      <c r="C3050" s="7" t="s">
        <v>8897</v>
      </c>
      <c r="D3050" s="4" t="s">
        <v>7342</v>
      </c>
      <c r="E3050" s="4" t="s">
        <v>569</v>
      </c>
      <c r="F3050" s="4" t="s">
        <v>7409</v>
      </c>
    </row>
    <row r="3051" spans="1:6" ht="15.75" customHeight="1">
      <c r="A3051" s="5">
        <v>3050</v>
      </c>
      <c r="B3051" s="6" t="s">
        <v>7343</v>
      </c>
      <c r="C3051" s="7" t="s">
        <v>8898</v>
      </c>
      <c r="D3051" s="4" t="s">
        <v>7345</v>
      </c>
      <c r="E3051" s="4" t="s">
        <v>569</v>
      </c>
      <c r="F3051" s="4" t="s">
        <v>7409</v>
      </c>
    </row>
    <row r="3052" spans="1:6" ht="15.75" customHeight="1">
      <c r="A3052" s="5">
        <v>3051</v>
      </c>
      <c r="B3052" s="6" t="s">
        <v>7346</v>
      </c>
      <c r="C3052" s="7" t="s">
        <v>8899</v>
      </c>
      <c r="D3052" s="4" t="s">
        <v>8900</v>
      </c>
      <c r="E3052" s="4" t="s">
        <v>6176</v>
      </c>
      <c r="F3052" s="4" t="s">
        <v>7409</v>
      </c>
    </row>
    <row r="3053" spans="1:6" ht="15.75" customHeight="1">
      <c r="A3053" s="5">
        <v>3052</v>
      </c>
      <c r="B3053" s="6" t="s">
        <v>8901</v>
      </c>
      <c r="C3053" s="7" t="s">
        <v>7350</v>
      </c>
      <c r="D3053" s="4" t="s">
        <v>8902</v>
      </c>
      <c r="E3053" s="4" t="s">
        <v>501</v>
      </c>
      <c r="F3053" s="4" t="s">
        <v>7409</v>
      </c>
    </row>
    <row r="3054" spans="1:6" ht="15.75" customHeight="1">
      <c r="A3054" s="5">
        <v>3053</v>
      </c>
      <c r="B3054" s="6" t="s">
        <v>8903</v>
      </c>
      <c r="C3054" s="7" t="s">
        <v>8904</v>
      </c>
      <c r="D3054" s="4" t="s">
        <v>7354</v>
      </c>
      <c r="E3054" s="4" t="s">
        <v>6195</v>
      </c>
      <c r="F3054" s="4" t="s">
        <v>7409</v>
      </c>
    </row>
    <row r="3055" spans="1:6" ht="15.75" customHeight="1">
      <c r="A3055" s="5">
        <v>3054</v>
      </c>
      <c r="B3055" s="6" t="s">
        <v>7355</v>
      </c>
      <c r="C3055" s="7" t="s">
        <v>8905</v>
      </c>
      <c r="D3055" s="4" t="s">
        <v>8906</v>
      </c>
      <c r="E3055" s="4" t="s">
        <v>6195</v>
      </c>
      <c r="F3055" s="4" t="s">
        <v>7409</v>
      </c>
    </row>
    <row r="3056" spans="1:6" ht="15.75" customHeight="1">
      <c r="A3056" s="5">
        <v>3055</v>
      </c>
      <c r="B3056" s="6" t="s">
        <v>8907</v>
      </c>
      <c r="C3056" s="7" t="s">
        <v>8908</v>
      </c>
      <c r="D3056" s="4" t="s">
        <v>8909</v>
      </c>
      <c r="E3056" s="4" t="s">
        <v>1769</v>
      </c>
      <c r="F3056" s="4" t="s">
        <v>7409</v>
      </c>
    </row>
    <row r="3057" spans="1:6" ht="15.75" customHeight="1">
      <c r="A3057" s="5">
        <v>3056</v>
      </c>
      <c r="B3057" s="6" t="s">
        <v>8910</v>
      </c>
      <c r="C3057" s="7" t="s">
        <v>8911</v>
      </c>
      <c r="D3057" s="4" t="s">
        <v>7363</v>
      </c>
      <c r="E3057" s="4" t="s">
        <v>384</v>
      </c>
      <c r="F3057" s="4" t="s">
        <v>7409</v>
      </c>
    </row>
    <row r="3058" spans="1:6" ht="15.75" customHeight="1">
      <c r="A3058" s="5">
        <v>3057</v>
      </c>
      <c r="B3058" s="6" t="s">
        <v>8912</v>
      </c>
      <c r="C3058" s="7" t="s">
        <v>7365</v>
      </c>
      <c r="D3058" s="4" t="s">
        <v>8913</v>
      </c>
      <c r="E3058" s="4" t="s">
        <v>6254</v>
      </c>
      <c r="F3058" s="4" t="s">
        <v>7409</v>
      </c>
    </row>
    <row r="3059" spans="1:6" ht="15.75" customHeight="1">
      <c r="A3059" s="5">
        <v>3058</v>
      </c>
      <c r="B3059" s="6" t="s">
        <v>8914</v>
      </c>
      <c r="C3059" s="7" t="s">
        <v>8915</v>
      </c>
      <c r="D3059" s="4" t="s">
        <v>8916</v>
      </c>
      <c r="E3059" s="4" t="s">
        <v>569</v>
      </c>
      <c r="F3059" s="4" t="s">
        <v>7409</v>
      </c>
    </row>
    <row r="3060" spans="1:6" ht="15.75" customHeight="1">
      <c r="A3060" s="5">
        <v>3059</v>
      </c>
      <c r="B3060" s="6" t="s">
        <v>8917</v>
      </c>
      <c r="C3060" s="7" t="s">
        <v>7371</v>
      </c>
      <c r="D3060" s="4" t="s">
        <v>8918</v>
      </c>
      <c r="E3060" s="4" t="s">
        <v>501</v>
      </c>
      <c r="F3060" s="4" t="s">
        <v>7409</v>
      </c>
    </row>
    <row r="3061" spans="1:6" ht="15.75" customHeight="1">
      <c r="A3061" s="5">
        <v>3060</v>
      </c>
      <c r="B3061" s="6" t="s">
        <v>8919</v>
      </c>
      <c r="C3061" s="7" t="s">
        <v>7374</v>
      </c>
      <c r="D3061" s="4" t="s">
        <v>4700</v>
      </c>
      <c r="E3061" s="4" t="s">
        <v>501</v>
      </c>
      <c r="F3061" s="4" t="s">
        <v>7409</v>
      </c>
    </row>
    <row r="3062" spans="1:6" ht="15.75" customHeight="1">
      <c r="A3062" s="5">
        <v>3061</v>
      </c>
      <c r="B3062" s="6" t="s">
        <v>4698</v>
      </c>
      <c r="C3062" s="7" t="s">
        <v>7375</v>
      </c>
      <c r="D3062" s="4" t="s">
        <v>8920</v>
      </c>
      <c r="E3062" s="4" t="s">
        <v>501</v>
      </c>
      <c r="F3062" s="4" t="s">
        <v>7409</v>
      </c>
    </row>
    <row r="3063" spans="1:6" ht="15.75" customHeight="1">
      <c r="A3063" s="5">
        <v>3062</v>
      </c>
      <c r="B3063" s="6" t="s">
        <v>8921</v>
      </c>
      <c r="C3063" s="7" t="s">
        <v>8922</v>
      </c>
      <c r="D3063" s="4" t="s">
        <v>8923</v>
      </c>
      <c r="E3063" s="4" t="s">
        <v>384</v>
      </c>
      <c r="F3063" s="4" t="s">
        <v>7409</v>
      </c>
    </row>
    <row r="3064" spans="1:6" ht="15.75" customHeight="1">
      <c r="A3064" s="5">
        <v>3063</v>
      </c>
      <c r="B3064" s="6" t="s">
        <v>8924</v>
      </c>
      <c r="C3064" s="7" t="s">
        <v>8925</v>
      </c>
      <c r="D3064" s="4" t="s">
        <v>8926</v>
      </c>
      <c r="E3064" s="4" t="s">
        <v>6176</v>
      </c>
      <c r="F3064" s="4" t="s">
        <v>7409</v>
      </c>
    </row>
    <row r="3065" spans="1:6" ht="15.75" customHeight="1">
      <c r="A3065" s="5">
        <v>3064</v>
      </c>
      <c r="B3065" s="6" t="s">
        <v>8927</v>
      </c>
      <c r="C3065" s="7" t="s">
        <v>8928</v>
      </c>
      <c r="D3065" s="4" t="s">
        <v>8929</v>
      </c>
      <c r="E3065" s="4" t="s">
        <v>501</v>
      </c>
      <c r="F3065" s="4" t="s">
        <v>7409</v>
      </c>
    </row>
    <row r="3066" spans="1:6" ht="15.75" customHeight="1">
      <c r="A3066" s="5">
        <v>3065</v>
      </c>
      <c r="B3066" s="6" t="s">
        <v>8930</v>
      </c>
      <c r="C3066" s="7" t="s">
        <v>8931</v>
      </c>
      <c r="D3066" s="4" t="s">
        <v>8932</v>
      </c>
      <c r="E3066" s="4" t="s">
        <v>6583</v>
      </c>
      <c r="F3066" s="4" t="s">
        <v>7409</v>
      </c>
    </row>
    <row r="3067" spans="1:6" ht="15.75" customHeight="1">
      <c r="A3067" s="5">
        <v>3066</v>
      </c>
      <c r="B3067" s="6" t="s">
        <v>8933</v>
      </c>
      <c r="C3067" s="7" t="s">
        <v>8934</v>
      </c>
      <c r="D3067" s="4" t="s">
        <v>8935</v>
      </c>
      <c r="E3067" s="4" t="s">
        <v>501</v>
      </c>
      <c r="F3067" s="4" t="s">
        <v>7409</v>
      </c>
    </row>
    <row r="3068" spans="1:6" ht="15.75" customHeight="1">
      <c r="A3068" s="5">
        <v>3067</v>
      </c>
      <c r="B3068" s="6" t="s">
        <v>8936</v>
      </c>
      <c r="C3068" s="7" t="s">
        <v>7108</v>
      </c>
      <c r="D3068" s="4" t="s">
        <v>8937</v>
      </c>
      <c r="E3068" s="4" t="s">
        <v>40</v>
      </c>
      <c r="F3068" s="4" t="s">
        <v>7409</v>
      </c>
    </row>
    <row r="3069" spans="1:6" ht="15.75" customHeight="1">
      <c r="A3069" s="5">
        <v>3068</v>
      </c>
      <c r="B3069" s="6" t="s">
        <v>8938</v>
      </c>
      <c r="C3069" s="7" t="s">
        <v>7398</v>
      </c>
      <c r="D3069" s="4" t="s">
        <v>8939</v>
      </c>
      <c r="E3069" s="4" t="s">
        <v>6176</v>
      </c>
      <c r="F3069" s="4" t="s">
        <v>7409</v>
      </c>
    </row>
    <row r="3070" spans="1:6" ht="15.75" customHeight="1">
      <c r="A3070" s="5">
        <v>3069</v>
      </c>
      <c r="B3070" s="6" t="s">
        <v>8940</v>
      </c>
      <c r="C3070" s="7" t="s">
        <v>7401</v>
      </c>
      <c r="D3070" s="4" t="s">
        <v>8941</v>
      </c>
      <c r="E3070" s="4" t="s">
        <v>6195</v>
      </c>
      <c r="F3070" s="4" t="s">
        <v>7409</v>
      </c>
    </row>
    <row r="3071" spans="1:6" ht="15.75" customHeight="1">
      <c r="A3071" s="5">
        <v>3070</v>
      </c>
      <c r="B3071" s="6" t="s">
        <v>8942</v>
      </c>
      <c r="C3071" s="7" t="s">
        <v>8943</v>
      </c>
      <c r="D3071" s="4" t="s">
        <v>8935</v>
      </c>
      <c r="E3071" s="4" t="s">
        <v>501</v>
      </c>
      <c r="F3071" s="4" t="s">
        <v>7409</v>
      </c>
    </row>
    <row r="3072" spans="1:6" ht="15.75" customHeight="1">
      <c r="A3072" s="5">
        <v>3071</v>
      </c>
      <c r="B3072" s="6" t="s">
        <v>8936</v>
      </c>
      <c r="C3072" s="7" t="s">
        <v>7108</v>
      </c>
      <c r="D3072" s="4" t="s">
        <v>8944</v>
      </c>
      <c r="E3072" s="4" t="s">
        <v>501</v>
      </c>
      <c r="F3072" s="4" t="s">
        <v>7409</v>
      </c>
    </row>
    <row r="3073" spans="1:6" ht="15.75" customHeight="1">
      <c r="A3073" s="5">
        <v>3072</v>
      </c>
      <c r="B3073" s="6" t="s">
        <v>8945</v>
      </c>
      <c r="C3073" s="7" t="s">
        <v>8946</v>
      </c>
      <c r="D3073" s="4" t="s">
        <v>8947</v>
      </c>
      <c r="E3073" s="4" t="s">
        <v>6176</v>
      </c>
      <c r="F3073" s="4" t="s">
        <v>7409</v>
      </c>
    </row>
    <row r="3074" spans="1:6" ht="15.75" customHeight="1">
      <c r="A3074" s="5">
        <v>3073</v>
      </c>
      <c r="B3074" s="6" t="s">
        <v>8948</v>
      </c>
      <c r="C3074" s="7" t="s">
        <v>7411</v>
      </c>
      <c r="D3074" s="4" t="s">
        <v>8949</v>
      </c>
      <c r="E3074" s="4" t="s">
        <v>40</v>
      </c>
      <c r="F3074" s="4" t="s">
        <v>7409</v>
      </c>
    </row>
    <row r="3075" spans="1:6" ht="15.75" customHeight="1">
      <c r="A3075" s="5">
        <v>3074</v>
      </c>
      <c r="B3075" s="6" t="s">
        <v>8950</v>
      </c>
      <c r="C3075" s="7" t="s">
        <v>8951</v>
      </c>
      <c r="D3075" s="4" t="s">
        <v>8952</v>
      </c>
      <c r="E3075" s="4" t="s">
        <v>569</v>
      </c>
      <c r="F3075" s="4" t="s">
        <v>7409</v>
      </c>
    </row>
    <row r="3076" spans="1:6" ht="15.75" customHeight="1">
      <c r="A3076" s="5">
        <v>3075</v>
      </c>
      <c r="B3076" s="6" t="s">
        <v>8953</v>
      </c>
      <c r="C3076" s="7" t="s">
        <v>8954</v>
      </c>
      <c r="D3076" s="4" t="s">
        <v>8955</v>
      </c>
      <c r="E3076" s="4" t="s">
        <v>569</v>
      </c>
      <c r="F3076" s="4" t="s">
        <v>7409</v>
      </c>
    </row>
    <row r="3077" spans="1:6" ht="15.75" customHeight="1">
      <c r="A3077" s="5">
        <v>3076</v>
      </c>
      <c r="B3077" s="6" t="s">
        <v>8956</v>
      </c>
      <c r="C3077" s="7" t="s">
        <v>8957</v>
      </c>
      <c r="D3077" s="4" t="s">
        <v>8958</v>
      </c>
      <c r="E3077" s="4" t="s">
        <v>501</v>
      </c>
      <c r="F3077" s="4" t="s">
        <v>7409</v>
      </c>
    </row>
    <row r="3078" spans="1:6" ht="15.75" customHeight="1">
      <c r="A3078" s="5">
        <v>3077</v>
      </c>
      <c r="B3078" s="6" t="s">
        <v>8959</v>
      </c>
      <c r="C3078" s="7" t="s">
        <v>7423</v>
      </c>
      <c r="D3078" s="4" t="s">
        <v>8960</v>
      </c>
      <c r="E3078" s="4" t="s">
        <v>6176</v>
      </c>
      <c r="F3078" s="4" t="s">
        <v>7409</v>
      </c>
    </row>
    <row r="3079" spans="1:6" ht="15.75" customHeight="1">
      <c r="A3079" s="5">
        <v>3078</v>
      </c>
      <c r="B3079" s="6" t="s">
        <v>8961</v>
      </c>
      <c r="C3079" s="7" t="s">
        <v>8962</v>
      </c>
      <c r="D3079" s="4" t="s">
        <v>8963</v>
      </c>
      <c r="E3079" s="4" t="s">
        <v>384</v>
      </c>
      <c r="F3079" s="4" t="s">
        <v>7409</v>
      </c>
    </row>
    <row r="3080" spans="1:6" ht="15.75" customHeight="1">
      <c r="A3080" s="5">
        <v>3079</v>
      </c>
      <c r="B3080" s="6" t="s">
        <v>8964</v>
      </c>
      <c r="C3080" s="7" t="s">
        <v>8965</v>
      </c>
      <c r="D3080" s="4" t="s">
        <v>8966</v>
      </c>
      <c r="E3080" s="4" t="s">
        <v>384</v>
      </c>
      <c r="F3080" s="4" t="s">
        <v>7409</v>
      </c>
    </row>
    <row r="3081" spans="1:6" ht="15.75" customHeight="1">
      <c r="A3081" s="5">
        <v>3080</v>
      </c>
      <c r="B3081" s="6" t="s">
        <v>8967</v>
      </c>
      <c r="C3081" s="7" t="s">
        <v>8968</v>
      </c>
      <c r="D3081" s="4" t="s">
        <v>8969</v>
      </c>
      <c r="E3081" s="4" t="s">
        <v>501</v>
      </c>
      <c r="F3081" s="4" t="s">
        <v>7409</v>
      </c>
    </row>
    <row r="3082" spans="1:6" ht="15.75" customHeight="1">
      <c r="A3082" s="5">
        <v>3081</v>
      </c>
      <c r="B3082" s="6" t="s">
        <v>8970</v>
      </c>
      <c r="C3082" s="7" t="s">
        <v>8971</v>
      </c>
      <c r="D3082" s="4" t="s">
        <v>8935</v>
      </c>
      <c r="E3082" s="4" t="s">
        <v>501</v>
      </c>
      <c r="F3082" s="4" t="s">
        <v>7409</v>
      </c>
    </row>
    <row r="3083" spans="1:6" ht="15.75" customHeight="1">
      <c r="A3083" s="5">
        <v>3082</v>
      </c>
      <c r="B3083" s="6" t="s">
        <v>8936</v>
      </c>
      <c r="C3083" s="7" t="s">
        <v>7108</v>
      </c>
      <c r="D3083" s="4" t="s">
        <v>8972</v>
      </c>
      <c r="E3083" s="4" t="s">
        <v>501</v>
      </c>
      <c r="F3083" s="4" t="s">
        <v>7409</v>
      </c>
    </row>
    <row r="3084" spans="1:6" ht="15.75" customHeight="1">
      <c r="A3084" s="5">
        <v>3083</v>
      </c>
      <c r="B3084" s="6" t="s">
        <v>8973</v>
      </c>
      <c r="C3084" s="7" t="s">
        <v>8974</v>
      </c>
      <c r="D3084" s="4" t="s">
        <v>8975</v>
      </c>
      <c r="E3084" s="4" t="s">
        <v>501</v>
      </c>
      <c r="F3084" s="4" t="s">
        <v>7409</v>
      </c>
    </row>
    <row r="3085" spans="1:6" ht="15.75" customHeight="1">
      <c r="A3085" s="5">
        <v>3084</v>
      </c>
      <c r="B3085" s="6" t="s">
        <v>8976</v>
      </c>
      <c r="C3085" s="7" t="s">
        <v>8977</v>
      </c>
      <c r="D3085" s="4" t="s">
        <v>8978</v>
      </c>
      <c r="E3085" s="4" t="s">
        <v>501</v>
      </c>
      <c r="F3085" s="4" t="s">
        <v>7409</v>
      </c>
    </row>
    <row r="3086" spans="1:6" ht="15.75" customHeight="1">
      <c r="A3086" s="5">
        <v>3085</v>
      </c>
      <c r="B3086" s="6" t="s">
        <v>8979</v>
      </c>
      <c r="C3086" s="7" t="s">
        <v>8980</v>
      </c>
      <c r="D3086" s="4" t="s">
        <v>8981</v>
      </c>
      <c r="E3086" s="4" t="s">
        <v>6176</v>
      </c>
      <c r="F3086" s="4" t="s">
        <v>7409</v>
      </c>
    </row>
    <row r="3087" spans="1:6" ht="15.75" customHeight="1">
      <c r="A3087" s="5">
        <v>3086</v>
      </c>
      <c r="B3087" s="6" t="s">
        <v>8982</v>
      </c>
      <c r="C3087" s="7" t="s">
        <v>8983</v>
      </c>
      <c r="D3087" s="4" t="s">
        <v>8984</v>
      </c>
      <c r="E3087" s="4" t="s">
        <v>6254</v>
      </c>
      <c r="F3087" s="4" t="s">
        <v>7409</v>
      </c>
    </row>
    <row r="3088" spans="1:6" ht="15.75" customHeight="1">
      <c r="A3088" s="5">
        <v>3087</v>
      </c>
      <c r="B3088" s="6" t="s">
        <v>8985</v>
      </c>
      <c r="C3088" s="7" t="s">
        <v>8986</v>
      </c>
      <c r="D3088" s="4" t="s">
        <v>8987</v>
      </c>
      <c r="E3088" s="4" t="s">
        <v>6254</v>
      </c>
      <c r="F3088" s="4" t="s">
        <v>7409</v>
      </c>
    </row>
    <row r="3089" spans="1:6" ht="15.75" customHeight="1">
      <c r="A3089" s="5">
        <v>3088</v>
      </c>
      <c r="B3089" s="6" t="s">
        <v>8988</v>
      </c>
      <c r="C3089" s="7" t="s">
        <v>8989</v>
      </c>
      <c r="D3089" s="4" t="s">
        <v>8990</v>
      </c>
      <c r="E3089" s="4" t="s">
        <v>501</v>
      </c>
      <c r="F3089" s="4" t="s">
        <v>7409</v>
      </c>
    </row>
    <row r="3090" spans="1:6" ht="15.75" customHeight="1">
      <c r="A3090" s="5">
        <v>3089</v>
      </c>
      <c r="B3090" s="6" t="s">
        <v>8991</v>
      </c>
      <c r="C3090" s="7" t="s">
        <v>8992</v>
      </c>
      <c r="D3090" s="4" t="s">
        <v>8993</v>
      </c>
      <c r="E3090" s="4" t="s">
        <v>40</v>
      </c>
      <c r="F3090" s="4" t="s">
        <v>7409</v>
      </c>
    </row>
    <row r="3091" spans="1:6" ht="15.75" customHeight="1">
      <c r="A3091" s="5">
        <v>3090</v>
      </c>
      <c r="B3091" s="6" t="s">
        <v>8994</v>
      </c>
      <c r="C3091" s="7" t="s">
        <v>8995</v>
      </c>
      <c r="D3091" s="4" t="s">
        <v>8996</v>
      </c>
      <c r="E3091" s="4" t="s">
        <v>6176</v>
      </c>
      <c r="F3091" s="4" t="s">
        <v>7409</v>
      </c>
    </row>
    <row r="3092" spans="1:6" ht="15.75" customHeight="1">
      <c r="A3092" s="5">
        <v>3091</v>
      </c>
      <c r="B3092" s="6" t="s">
        <v>8997</v>
      </c>
      <c r="C3092" s="7" t="s">
        <v>8998</v>
      </c>
      <c r="D3092" s="4" t="s">
        <v>8999</v>
      </c>
      <c r="E3092" s="4" t="s">
        <v>6195</v>
      </c>
      <c r="F3092" s="4" t="s">
        <v>7409</v>
      </c>
    </row>
    <row r="3093" spans="1:6" ht="15.75" customHeight="1">
      <c r="A3093" s="5">
        <v>3092</v>
      </c>
      <c r="B3093" s="6" t="s">
        <v>9000</v>
      </c>
      <c r="C3093" s="7" t="s">
        <v>9001</v>
      </c>
      <c r="D3093" s="4" t="s">
        <v>9002</v>
      </c>
      <c r="E3093" s="4" t="s">
        <v>6195</v>
      </c>
      <c r="F3093" s="4" t="s">
        <v>7409</v>
      </c>
    </row>
    <row r="3094" spans="1:6" ht="15.75" customHeight="1">
      <c r="A3094" s="5">
        <v>3093</v>
      </c>
      <c r="B3094" s="6" t="s">
        <v>9003</v>
      </c>
      <c r="C3094" s="7" t="s">
        <v>9004</v>
      </c>
      <c r="D3094" s="4" t="s">
        <v>9005</v>
      </c>
      <c r="E3094" s="4" t="s">
        <v>6254</v>
      </c>
      <c r="F3094" s="4" t="s">
        <v>7409</v>
      </c>
    </row>
    <row r="3095" spans="1:6" ht="15.75" customHeight="1">
      <c r="A3095" s="5">
        <v>3094</v>
      </c>
      <c r="B3095" s="6" t="s">
        <v>9006</v>
      </c>
      <c r="C3095" s="7" t="s">
        <v>9007</v>
      </c>
      <c r="D3095" s="4" t="s">
        <v>9008</v>
      </c>
      <c r="E3095" s="4" t="s">
        <v>6176</v>
      </c>
      <c r="F3095" s="4" t="s">
        <v>7409</v>
      </c>
    </row>
    <row r="3096" spans="1:6" ht="15.75" customHeight="1">
      <c r="A3096" s="5">
        <v>3095</v>
      </c>
      <c r="B3096" s="6" t="s">
        <v>9009</v>
      </c>
      <c r="C3096" s="7" t="s">
        <v>9010</v>
      </c>
      <c r="D3096" s="4" t="s">
        <v>9011</v>
      </c>
      <c r="E3096" s="4" t="s">
        <v>501</v>
      </c>
      <c r="F3096" s="4" t="s">
        <v>7409</v>
      </c>
    </row>
    <row r="3097" spans="1:6" ht="15.75" customHeight="1">
      <c r="A3097" s="5">
        <v>3096</v>
      </c>
      <c r="B3097" s="6" t="s">
        <v>9012</v>
      </c>
      <c r="C3097" s="7" t="s">
        <v>9013</v>
      </c>
      <c r="D3097" s="4" t="s">
        <v>9014</v>
      </c>
      <c r="E3097" s="4" t="s">
        <v>569</v>
      </c>
      <c r="F3097" s="4" t="s">
        <v>7409</v>
      </c>
    </row>
    <row r="3098" spans="1:6" ht="15.75" customHeight="1">
      <c r="A3098" s="5">
        <v>3097</v>
      </c>
      <c r="B3098" s="6" t="s">
        <v>9015</v>
      </c>
      <c r="C3098" s="7" t="s">
        <v>9016</v>
      </c>
      <c r="D3098" s="4" t="s">
        <v>9017</v>
      </c>
      <c r="E3098" s="4" t="s">
        <v>6176</v>
      </c>
      <c r="F3098" s="4" t="s">
        <v>7409</v>
      </c>
    </row>
    <row r="3099" spans="1:6" ht="15.75" customHeight="1">
      <c r="A3099" s="5">
        <v>3098</v>
      </c>
      <c r="B3099" s="6" t="s">
        <v>9018</v>
      </c>
      <c r="C3099" s="7" t="s">
        <v>9019</v>
      </c>
      <c r="D3099" s="4" t="s">
        <v>9020</v>
      </c>
      <c r="E3099" s="4" t="s">
        <v>6195</v>
      </c>
      <c r="F3099" s="4" t="s">
        <v>7409</v>
      </c>
    </row>
    <row r="3100" spans="1:6" ht="15.75" customHeight="1">
      <c r="A3100" s="5">
        <v>3099</v>
      </c>
      <c r="B3100" s="6" t="s">
        <v>9021</v>
      </c>
      <c r="C3100" s="7" t="s">
        <v>9022</v>
      </c>
      <c r="D3100" s="4" t="s">
        <v>9023</v>
      </c>
      <c r="E3100" s="4" t="s">
        <v>6195</v>
      </c>
      <c r="F3100" s="4" t="s">
        <v>7409</v>
      </c>
    </row>
    <row r="3101" spans="1:6" ht="15.75" customHeight="1">
      <c r="A3101" s="5">
        <v>3100</v>
      </c>
      <c r="B3101" s="6" t="s">
        <v>9024</v>
      </c>
      <c r="C3101" s="7" t="s">
        <v>9025</v>
      </c>
      <c r="D3101" s="4" t="s">
        <v>9026</v>
      </c>
      <c r="E3101" s="4" t="s">
        <v>6195</v>
      </c>
      <c r="F3101" s="4" t="s">
        <v>7409</v>
      </c>
    </row>
    <row r="3102" spans="1:6" ht="15.75" customHeight="1">
      <c r="A3102" s="5">
        <v>3101</v>
      </c>
      <c r="B3102" s="6" t="s">
        <v>9027</v>
      </c>
      <c r="C3102" s="7" t="s">
        <v>9028</v>
      </c>
      <c r="D3102" s="4" t="s">
        <v>9029</v>
      </c>
      <c r="E3102" s="4" t="s">
        <v>6176</v>
      </c>
      <c r="F3102" s="4" t="s">
        <v>7409</v>
      </c>
    </row>
    <row r="3103" spans="1:6" ht="15.75" customHeight="1">
      <c r="A3103" s="5">
        <v>3102</v>
      </c>
      <c r="B3103" s="6" t="s">
        <v>9030</v>
      </c>
      <c r="C3103" s="7" t="s">
        <v>9031</v>
      </c>
      <c r="D3103" s="4" t="s">
        <v>9032</v>
      </c>
      <c r="E3103" s="4" t="s">
        <v>6176</v>
      </c>
      <c r="F3103" s="4" t="s">
        <v>7409</v>
      </c>
    </row>
    <row r="3104" spans="1:6" ht="15.75" customHeight="1">
      <c r="A3104" s="5">
        <v>3103</v>
      </c>
      <c r="B3104" s="6" t="s">
        <v>9033</v>
      </c>
      <c r="C3104" s="7" t="s">
        <v>8538</v>
      </c>
      <c r="D3104" s="4" t="s">
        <v>9034</v>
      </c>
      <c r="E3104" s="4" t="s">
        <v>384</v>
      </c>
      <c r="F3104" s="4" t="s">
        <v>7409</v>
      </c>
    </row>
    <row r="3105" spans="1:6" ht="15.75" customHeight="1">
      <c r="A3105" s="5">
        <v>3104</v>
      </c>
      <c r="B3105" s="6" t="s">
        <v>9035</v>
      </c>
      <c r="C3105" s="7" t="s">
        <v>9036</v>
      </c>
      <c r="D3105" s="4" t="s">
        <v>9037</v>
      </c>
      <c r="E3105" s="4" t="s">
        <v>384</v>
      </c>
      <c r="F3105" s="4" t="s">
        <v>7409</v>
      </c>
    </row>
    <row r="3106" spans="1:6" ht="15.75" customHeight="1">
      <c r="A3106" s="5">
        <v>3105</v>
      </c>
      <c r="B3106" s="6" t="s">
        <v>9038</v>
      </c>
      <c r="C3106" s="7" t="s">
        <v>9039</v>
      </c>
      <c r="D3106" s="4" t="s">
        <v>9040</v>
      </c>
      <c r="E3106" s="4" t="s">
        <v>6176</v>
      </c>
      <c r="F3106" s="4" t="s">
        <v>7409</v>
      </c>
    </row>
    <row r="3107" spans="1:6" ht="15.75" customHeight="1">
      <c r="A3107" s="5">
        <v>3106</v>
      </c>
      <c r="B3107" s="6" t="s">
        <v>9041</v>
      </c>
      <c r="C3107" s="7" t="s">
        <v>9042</v>
      </c>
      <c r="D3107" s="4" t="s">
        <v>9040</v>
      </c>
      <c r="E3107" s="4" t="s">
        <v>6176</v>
      </c>
      <c r="F3107" s="4" t="s">
        <v>7409</v>
      </c>
    </row>
    <row r="3108" spans="1:6" ht="15.75" customHeight="1">
      <c r="A3108" s="5">
        <v>3107</v>
      </c>
      <c r="B3108" s="6" t="s">
        <v>9041</v>
      </c>
      <c r="C3108" s="7" t="s">
        <v>9043</v>
      </c>
      <c r="D3108" s="4" t="s">
        <v>9044</v>
      </c>
      <c r="E3108" s="4" t="s">
        <v>384</v>
      </c>
      <c r="F3108" s="4" t="s">
        <v>7409</v>
      </c>
    </row>
    <row r="3109" spans="1:6" ht="15.75" customHeight="1">
      <c r="A3109" s="5">
        <v>3108</v>
      </c>
      <c r="B3109" s="6" t="s">
        <v>9045</v>
      </c>
      <c r="C3109" s="7" t="s">
        <v>9046</v>
      </c>
      <c r="D3109" s="4" t="s">
        <v>9047</v>
      </c>
      <c r="E3109" s="4" t="s">
        <v>6176</v>
      </c>
      <c r="F3109" s="4" t="s">
        <v>7409</v>
      </c>
    </row>
    <row r="3110" spans="1:6" ht="15.75" customHeight="1">
      <c r="A3110" s="5">
        <v>3109</v>
      </c>
      <c r="B3110" s="6" t="s">
        <v>9048</v>
      </c>
      <c r="C3110" s="7" t="s">
        <v>9049</v>
      </c>
      <c r="D3110" s="4" t="s">
        <v>9050</v>
      </c>
      <c r="E3110" s="4" t="s">
        <v>384</v>
      </c>
      <c r="F3110" s="4" t="s">
        <v>7409</v>
      </c>
    </row>
    <row r="3111" spans="1:6" ht="15.75" customHeight="1">
      <c r="A3111" s="5">
        <v>3110</v>
      </c>
      <c r="B3111" s="6" t="s">
        <v>9051</v>
      </c>
      <c r="C3111" s="7" t="s">
        <v>9052</v>
      </c>
      <c r="D3111" s="4" t="s">
        <v>9053</v>
      </c>
      <c r="E3111" s="4" t="s">
        <v>6583</v>
      </c>
      <c r="F3111" s="4" t="s">
        <v>7409</v>
      </c>
    </row>
    <row r="3112" spans="1:6" ht="15.75" customHeight="1">
      <c r="A3112" s="5">
        <v>3111</v>
      </c>
      <c r="B3112" s="6" t="s">
        <v>9054</v>
      </c>
      <c r="C3112" s="7" t="s">
        <v>9055</v>
      </c>
      <c r="D3112" s="4" t="s">
        <v>9056</v>
      </c>
      <c r="E3112" s="4" t="s">
        <v>6176</v>
      </c>
      <c r="F3112" s="4" t="s">
        <v>7409</v>
      </c>
    </row>
    <row r="3113" spans="1:6" ht="15.75" customHeight="1">
      <c r="A3113" s="5">
        <v>3112</v>
      </c>
      <c r="B3113" s="6" t="s">
        <v>9057</v>
      </c>
      <c r="C3113" s="7" t="s">
        <v>9058</v>
      </c>
      <c r="D3113" s="4" t="s">
        <v>9059</v>
      </c>
      <c r="E3113" s="4" t="s">
        <v>6217</v>
      </c>
      <c r="F3113" s="4" t="s">
        <v>7409</v>
      </c>
    </row>
    <row r="3114" spans="1:6" ht="15.75" customHeight="1">
      <c r="A3114" s="5">
        <v>3113</v>
      </c>
      <c r="B3114" s="6" t="s">
        <v>9060</v>
      </c>
      <c r="C3114" s="7" t="s">
        <v>9061</v>
      </c>
      <c r="D3114" s="4" t="s">
        <v>9062</v>
      </c>
      <c r="E3114" s="4" t="s">
        <v>6391</v>
      </c>
      <c r="F3114" s="4" t="s">
        <v>7409</v>
      </c>
    </row>
    <row r="3115" spans="1:6" ht="15.75" customHeight="1">
      <c r="A3115" s="5">
        <v>3114</v>
      </c>
      <c r="B3115" s="6" t="s">
        <v>9063</v>
      </c>
      <c r="C3115" s="7" t="s">
        <v>9064</v>
      </c>
      <c r="D3115" s="4" t="s">
        <v>9065</v>
      </c>
      <c r="E3115" s="4" t="s">
        <v>6176</v>
      </c>
      <c r="F3115" s="4" t="s">
        <v>7409</v>
      </c>
    </row>
    <row r="3116" spans="1:6" ht="15.75" customHeight="1">
      <c r="A3116" s="5">
        <v>3115</v>
      </c>
      <c r="B3116" s="6" t="s">
        <v>9066</v>
      </c>
      <c r="C3116" s="7" t="s">
        <v>9067</v>
      </c>
      <c r="D3116" s="4" t="s">
        <v>9068</v>
      </c>
      <c r="E3116" s="4" t="s">
        <v>6254</v>
      </c>
      <c r="F3116" s="4" t="s">
        <v>7409</v>
      </c>
    </row>
    <row r="3117" spans="1:6" ht="15.75" customHeight="1">
      <c r="A3117" s="5">
        <v>3116</v>
      </c>
      <c r="B3117" s="6" t="s">
        <v>9069</v>
      </c>
      <c r="C3117" s="7" t="s">
        <v>9070</v>
      </c>
      <c r="D3117" s="4" t="s">
        <v>9071</v>
      </c>
      <c r="E3117" s="4" t="s">
        <v>6254</v>
      </c>
      <c r="F3117" s="4" t="s">
        <v>7409</v>
      </c>
    </row>
    <row r="3118" spans="1:6" ht="15.75" customHeight="1">
      <c r="A3118" s="5">
        <v>3117</v>
      </c>
      <c r="B3118" s="6" t="s">
        <v>9072</v>
      </c>
      <c r="C3118" s="7" t="s">
        <v>9073</v>
      </c>
      <c r="D3118" s="4" t="s">
        <v>9074</v>
      </c>
      <c r="E3118" s="4" t="s">
        <v>6176</v>
      </c>
      <c r="F3118" s="4" t="s">
        <v>7409</v>
      </c>
    </row>
    <row r="3119" spans="1:6" ht="15.75" customHeight="1">
      <c r="A3119" s="5">
        <v>3118</v>
      </c>
      <c r="B3119" s="6" t="s">
        <v>9075</v>
      </c>
      <c r="C3119" s="7" t="s">
        <v>9076</v>
      </c>
      <c r="D3119" s="4" t="s">
        <v>9077</v>
      </c>
      <c r="E3119" s="4" t="s">
        <v>501</v>
      </c>
      <c r="F3119" s="4" t="s">
        <v>7409</v>
      </c>
    </row>
    <row r="3120" spans="1:6" ht="15.75" customHeight="1">
      <c r="A3120" s="5">
        <v>3119</v>
      </c>
      <c r="B3120" s="6" t="s">
        <v>9078</v>
      </c>
      <c r="C3120" s="7" t="s">
        <v>6139</v>
      </c>
      <c r="D3120" s="4" t="s">
        <v>9079</v>
      </c>
      <c r="E3120" s="4" t="s">
        <v>501</v>
      </c>
      <c r="F3120" s="4" t="s">
        <v>7409</v>
      </c>
    </row>
    <row r="3121" spans="1:6" ht="15.75" customHeight="1">
      <c r="A3121" s="5">
        <v>3120</v>
      </c>
      <c r="B3121" s="6" t="s">
        <v>9080</v>
      </c>
      <c r="C3121" s="7" t="s">
        <v>8461</v>
      </c>
      <c r="D3121" s="4" t="s">
        <v>9081</v>
      </c>
      <c r="E3121" s="4" t="s">
        <v>501</v>
      </c>
      <c r="F3121" s="4" t="s">
        <v>7409</v>
      </c>
    </row>
    <row r="3122" spans="1:6" ht="15.75" customHeight="1">
      <c r="A3122" s="5">
        <v>3121</v>
      </c>
      <c r="B3122" s="6" t="s">
        <v>9082</v>
      </c>
      <c r="C3122" s="7" t="s">
        <v>9083</v>
      </c>
      <c r="D3122" s="4" t="s">
        <v>9084</v>
      </c>
      <c r="E3122" s="4" t="s">
        <v>40</v>
      </c>
      <c r="F3122" s="4" t="s">
        <v>7409</v>
      </c>
    </row>
    <row r="3123" spans="1:6" ht="15.75" customHeight="1">
      <c r="A3123" s="5">
        <v>3122</v>
      </c>
      <c r="B3123" s="6" t="s">
        <v>9085</v>
      </c>
      <c r="C3123" s="7" t="s">
        <v>9086</v>
      </c>
      <c r="D3123" s="4" t="s">
        <v>9087</v>
      </c>
      <c r="E3123" s="4" t="s">
        <v>40</v>
      </c>
      <c r="F3123" s="4" t="s">
        <v>7409</v>
      </c>
    </row>
    <row r="3124" spans="1:6" ht="15.75" customHeight="1">
      <c r="A3124" s="5">
        <v>3123</v>
      </c>
      <c r="B3124" s="6" t="s">
        <v>9088</v>
      </c>
      <c r="C3124" s="7" t="s">
        <v>9089</v>
      </c>
      <c r="D3124" s="4" t="s">
        <v>9090</v>
      </c>
      <c r="E3124" s="4" t="s">
        <v>40</v>
      </c>
      <c r="F3124" s="4" t="s">
        <v>7409</v>
      </c>
    </row>
    <row r="3125" spans="1:6" ht="15.75" customHeight="1">
      <c r="A3125" s="5">
        <v>3124</v>
      </c>
      <c r="B3125" s="6" t="s">
        <v>9091</v>
      </c>
      <c r="C3125" s="7" t="s">
        <v>9092</v>
      </c>
      <c r="D3125" s="4" t="s">
        <v>9093</v>
      </c>
      <c r="E3125" s="4" t="s">
        <v>6254</v>
      </c>
      <c r="F3125" s="4" t="s">
        <v>7409</v>
      </c>
    </row>
    <row r="3126" spans="1:6" ht="15.75" customHeight="1">
      <c r="A3126" s="5">
        <v>3125</v>
      </c>
      <c r="B3126" s="6" t="s">
        <v>9094</v>
      </c>
      <c r="C3126" s="7" t="s">
        <v>9095</v>
      </c>
      <c r="D3126" s="4" t="s">
        <v>9096</v>
      </c>
      <c r="E3126" s="4" t="s">
        <v>501</v>
      </c>
      <c r="F3126" s="4" t="s">
        <v>7409</v>
      </c>
    </row>
    <row r="3127" spans="1:6" ht="15.75" customHeight="1">
      <c r="A3127" s="5">
        <v>3126</v>
      </c>
      <c r="B3127" s="6" t="s">
        <v>9097</v>
      </c>
      <c r="C3127" s="7" t="s">
        <v>9098</v>
      </c>
      <c r="D3127" s="4" t="s">
        <v>9099</v>
      </c>
      <c r="E3127" s="4" t="s">
        <v>6176</v>
      </c>
      <c r="F3127" s="4" t="s">
        <v>7409</v>
      </c>
    </row>
    <row r="3128" spans="1:6" ht="15.75" customHeight="1">
      <c r="A3128" s="5">
        <v>3127</v>
      </c>
      <c r="B3128" s="6" t="s">
        <v>9100</v>
      </c>
      <c r="C3128" s="7" t="s">
        <v>9101</v>
      </c>
      <c r="D3128" s="4" t="s">
        <v>9102</v>
      </c>
      <c r="E3128" s="4" t="s">
        <v>501</v>
      </c>
      <c r="F3128" s="4" t="s">
        <v>7409</v>
      </c>
    </row>
    <row r="3129" spans="1:6" ht="15.75" customHeight="1">
      <c r="A3129" s="5">
        <v>3128</v>
      </c>
      <c r="B3129" s="6" t="s">
        <v>9103</v>
      </c>
      <c r="C3129" s="7" t="s">
        <v>8155</v>
      </c>
      <c r="D3129" s="4" t="s">
        <v>9104</v>
      </c>
      <c r="E3129" s="4" t="s">
        <v>569</v>
      </c>
      <c r="F3129" s="4" t="s">
        <v>7409</v>
      </c>
    </row>
    <row r="3130" spans="1:6" ht="15.75" customHeight="1">
      <c r="A3130" s="5">
        <v>3129</v>
      </c>
      <c r="B3130" s="6" t="s">
        <v>9105</v>
      </c>
      <c r="C3130" s="7" t="s">
        <v>9106</v>
      </c>
      <c r="D3130" s="4" t="s">
        <v>9107</v>
      </c>
      <c r="E3130" s="4" t="s">
        <v>40</v>
      </c>
      <c r="F3130" s="4" t="s">
        <v>7409</v>
      </c>
    </row>
    <row r="3131" spans="1:6" ht="15.75" customHeight="1">
      <c r="A3131" s="5">
        <v>3130</v>
      </c>
      <c r="B3131" s="6" t="s">
        <v>9108</v>
      </c>
      <c r="C3131" s="7" t="s">
        <v>9109</v>
      </c>
      <c r="D3131" s="4" t="s">
        <v>9110</v>
      </c>
      <c r="E3131" s="4" t="s">
        <v>6254</v>
      </c>
      <c r="F3131" s="4" t="s">
        <v>7409</v>
      </c>
    </row>
    <row r="3132" spans="1:6" ht="15.75" customHeight="1">
      <c r="A3132" s="5">
        <v>3131</v>
      </c>
      <c r="B3132" s="6" t="s">
        <v>9111</v>
      </c>
      <c r="C3132" s="7" t="s">
        <v>9112</v>
      </c>
      <c r="D3132" s="4" t="s">
        <v>9113</v>
      </c>
      <c r="E3132" s="4" t="s">
        <v>6583</v>
      </c>
      <c r="F3132" s="4" t="s">
        <v>7409</v>
      </c>
    </row>
    <row r="3133" spans="1:6" ht="15.75" customHeight="1">
      <c r="A3133" s="5">
        <v>3132</v>
      </c>
      <c r="B3133" s="6" t="s">
        <v>9114</v>
      </c>
      <c r="C3133" s="7" t="s">
        <v>9115</v>
      </c>
      <c r="D3133" s="4" t="s">
        <v>9116</v>
      </c>
      <c r="E3133" s="4" t="s">
        <v>501</v>
      </c>
      <c r="F3133" s="4" t="s">
        <v>7409</v>
      </c>
    </row>
    <row r="3134" spans="1:6" ht="15.75" customHeight="1">
      <c r="A3134" s="5">
        <v>3133</v>
      </c>
      <c r="B3134" s="6" t="s">
        <v>9117</v>
      </c>
      <c r="C3134" s="7" t="s">
        <v>9118</v>
      </c>
      <c r="D3134" s="4" t="s">
        <v>9119</v>
      </c>
      <c r="E3134" s="4" t="s">
        <v>6391</v>
      </c>
      <c r="F3134" s="4" t="s">
        <v>7409</v>
      </c>
    </row>
    <row r="3135" spans="1:6" ht="15.75" customHeight="1">
      <c r="A3135" s="5">
        <v>3134</v>
      </c>
      <c r="B3135" s="6" t="s">
        <v>9120</v>
      </c>
      <c r="C3135" s="7" t="s">
        <v>9121</v>
      </c>
      <c r="D3135" s="4" t="s">
        <v>9122</v>
      </c>
      <c r="E3135" s="4" t="s">
        <v>501</v>
      </c>
      <c r="F3135" s="4" t="s">
        <v>7409</v>
      </c>
    </row>
    <row r="3136" spans="1:6" ht="15.75" customHeight="1">
      <c r="A3136" s="5">
        <v>3135</v>
      </c>
      <c r="B3136" s="6" t="s">
        <v>9123</v>
      </c>
      <c r="C3136" s="7" t="s">
        <v>9124</v>
      </c>
      <c r="D3136" s="4" t="s">
        <v>9125</v>
      </c>
      <c r="E3136" s="4" t="s">
        <v>384</v>
      </c>
      <c r="F3136" s="4" t="s">
        <v>7409</v>
      </c>
    </row>
    <row r="3137" spans="1:6" ht="15.75" customHeight="1">
      <c r="A3137" s="5">
        <v>3136</v>
      </c>
      <c r="B3137" s="6" t="s">
        <v>9126</v>
      </c>
      <c r="C3137" s="7" t="s">
        <v>9127</v>
      </c>
      <c r="D3137" s="4" t="s">
        <v>9128</v>
      </c>
      <c r="E3137" s="4" t="s">
        <v>501</v>
      </c>
      <c r="F3137" s="4" t="s">
        <v>7409</v>
      </c>
    </row>
    <row r="3138" spans="1:6" ht="15.75" customHeight="1">
      <c r="A3138" s="5">
        <v>3137</v>
      </c>
      <c r="B3138" s="6" t="s">
        <v>9129</v>
      </c>
      <c r="C3138" s="7" t="s">
        <v>9130</v>
      </c>
      <c r="D3138" s="4" t="s">
        <v>9131</v>
      </c>
      <c r="E3138" s="4" t="s">
        <v>384</v>
      </c>
      <c r="F3138" s="4" t="s">
        <v>7409</v>
      </c>
    </row>
    <row r="3139" spans="1:6" ht="15.75" customHeight="1">
      <c r="A3139" s="5">
        <v>3138</v>
      </c>
      <c r="B3139" s="6" t="s">
        <v>9132</v>
      </c>
      <c r="C3139" s="7" t="s">
        <v>9133</v>
      </c>
      <c r="D3139" s="4" t="s">
        <v>9134</v>
      </c>
      <c r="E3139" s="4" t="s">
        <v>6279</v>
      </c>
      <c r="F3139" s="4" t="s">
        <v>7409</v>
      </c>
    </row>
    <row r="3140" spans="1:6" ht="15.75" customHeight="1">
      <c r="A3140" s="5">
        <v>3139</v>
      </c>
      <c r="B3140" s="6" t="s">
        <v>9135</v>
      </c>
      <c r="C3140" s="7" t="s">
        <v>9136</v>
      </c>
      <c r="D3140" s="4" t="s">
        <v>9137</v>
      </c>
      <c r="E3140" s="4" t="s">
        <v>569</v>
      </c>
      <c r="F3140" s="4" t="s">
        <v>7409</v>
      </c>
    </row>
    <row r="3141" spans="1:6" ht="15.75" customHeight="1">
      <c r="A3141" s="5">
        <v>3140</v>
      </c>
      <c r="B3141" s="6" t="s">
        <v>9138</v>
      </c>
      <c r="C3141" s="7" t="s">
        <v>9139</v>
      </c>
      <c r="D3141" s="4" t="s">
        <v>9140</v>
      </c>
      <c r="E3141" s="4" t="s">
        <v>6195</v>
      </c>
      <c r="F3141" s="4" t="s">
        <v>7409</v>
      </c>
    </row>
    <row r="3142" spans="1:6" ht="15.75" customHeight="1">
      <c r="A3142" s="5">
        <v>3141</v>
      </c>
      <c r="B3142" s="6" t="s">
        <v>9141</v>
      </c>
      <c r="C3142" s="7" t="s">
        <v>9142</v>
      </c>
      <c r="D3142" s="4" t="s">
        <v>9143</v>
      </c>
      <c r="E3142" s="4" t="s">
        <v>501</v>
      </c>
      <c r="F3142" s="4" t="s">
        <v>7409</v>
      </c>
    </row>
    <row r="3143" spans="1:6" ht="15.75" customHeight="1">
      <c r="A3143" s="5">
        <v>3142</v>
      </c>
      <c r="B3143" s="6" t="s">
        <v>9144</v>
      </c>
      <c r="C3143" s="7" t="s">
        <v>9145</v>
      </c>
      <c r="D3143" s="4" t="s">
        <v>9146</v>
      </c>
      <c r="E3143" s="4" t="s">
        <v>6195</v>
      </c>
      <c r="F3143" s="4" t="s">
        <v>7409</v>
      </c>
    </row>
    <row r="3144" spans="1:6" ht="15.75" customHeight="1">
      <c r="A3144" s="5">
        <v>3143</v>
      </c>
      <c r="B3144" s="6" t="s">
        <v>9147</v>
      </c>
      <c r="C3144" s="7" t="s">
        <v>9148</v>
      </c>
      <c r="D3144" s="4" t="s">
        <v>9149</v>
      </c>
      <c r="E3144" s="4" t="s">
        <v>6176</v>
      </c>
      <c r="F3144" s="4" t="s">
        <v>7409</v>
      </c>
    </row>
    <row r="3145" spans="1:6" ht="15.75" customHeight="1">
      <c r="A3145" s="5">
        <v>3144</v>
      </c>
      <c r="B3145" s="6" t="s">
        <v>9150</v>
      </c>
      <c r="C3145" s="7" t="s">
        <v>9151</v>
      </c>
      <c r="D3145" s="4" t="s">
        <v>9152</v>
      </c>
      <c r="E3145" s="4" t="s">
        <v>6391</v>
      </c>
      <c r="F3145" s="4" t="s">
        <v>7409</v>
      </c>
    </row>
    <row r="3146" spans="1:6" ht="15.75" customHeight="1">
      <c r="A3146" s="5">
        <v>3145</v>
      </c>
      <c r="B3146" s="6" t="s">
        <v>9153</v>
      </c>
      <c r="C3146" s="7" t="s">
        <v>9154</v>
      </c>
      <c r="D3146" s="4" t="s">
        <v>9155</v>
      </c>
      <c r="E3146" s="4" t="s">
        <v>6195</v>
      </c>
      <c r="F3146" s="4" t="s">
        <v>7409</v>
      </c>
    </row>
    <row r="3147" spans="1:6" ht="15.75" customHeight="1">
      <c r="A3147" s="5">
        <v>3146</v>
      </c>
      <c r="B3147" s="6" t="s">
        <v>9156</v>
      </c>
      <c r="C3147" s="7" t="s">
        <v>9157</v>
      </c>
      <c r="D3147" s="4" t="s">
        <v>9158</v>
      </c>
      <c r="E3147" s="4" t="s">
        <v>40</v>
      </c>
      <c r="F3147" s="4" t="s">
        <v>7409</v>
      </c>
    </row>
    <row r="3148" spans="1:6" ht="15.75" customHeight="1">
      <c r="A3148" s="5">
        <v>3147</v>
      </c>
      <c r="B3148" s="6" t="s">
        <v>9159</v>
      </c>
      <c r="C3148" s="7" t="s">
        <v>9160</v>
      </c>
      <c r="D3148" s="4" t="s">
        <v>9161</v>
      </c>
      <c r="E3148" s="4" t="s">
        <v>6391</v>
      </c>
      <c r="F3148" s="4" t="s">
        <v>7409</v>
      </c>
    </row>
    <row r="3149" spans="1:6" ht="15.75" customHeight="1">
      <c r="A3149" s="5">
        <v>3148</v>
      </c>
      <c r="B3149" s="6" t="s">
        <v>9162</v>
      </c>
      <c r="C3149" s="7" t="s">
        <v>9163</v>
      </c>
      <c r="D3149" s="4" t="s">
        <v>9164</v>
      </c>
      <c r="E3149" s="4" t="s">
        <v>1769</v>
      </c>
      <c r="F3149" s="4" t="s">
        <v>7409</v>
      </c>
    </row>
    <row r="3150" spans="1:6" ht="15.75" customHeight="1">
      <c r="A3150" s="5">
        <v>3149</v>
      </c>
      <c r="B3150" s="6" t="s">
        <v>9165</v>
      </c>
      <c r="C3150" s="7" t="s">
        <v>9166</v>
      </c>
      <c r="D3150" s="4" t="s">
        <v>9167</v>
      </c>
      <c r="E3150" s="4" t="s">
        <v>6254</v>
      </c>
      <c r="F3150" s="4" t="s">
        <v>7409</v>
      </c>
    </row>
    <row r="3151" spans="1:6" ht="15.75" customHeight="1">
      <c r="A3151" s="5">
        <v>3150</v>
      </c>
      <c r="B3151" s="6" t="s">
        <v>9168</v>
      </c>
      <c r="C3151" s="7" t="s">
        <v>9169</v>
      </c>
      <c r="D3151" s="4" t="s">
        <v>9170</v>
      </c>
      <c r="E3151" s="4" t="s">
        <v>40</v>
      </c>
      <c r="F3151" s="4" t="s">
        <v>7409</v>
      </c>
    </row>
    <row r="3152" spans="1:6" ht="15.75" customHeight="1">
      <c r="A3152" s="5">
        <v>3151</v>
      </c>
      <c r="B3152" s="6" t="s">
        <v>9171</v>
      </c>
      <c r="C3152" s="7" t="s">
        <v>9172</v>
      </c>
      <c r="D3152" s="4" t="s">
        <v>9173</v>
      </c>
      <c r="E3152" s="4" t="s">
        <v>388</v>
      </c>
      <c r="F3152" s="4" t="s">
        <v>7409</v>
      </c>
    </row>
    <row r="3153" spans="1:6" ht="15.75" customHeight="1">
      <c r="A3153" s="5">
        <v>3152</v>
      </c>
      <c r="B3153" s="6" t="s">
        <v>9174</v>
      </c>
      <c r="C3153" s="7" t="s">
        <v>9175</v>
      </c>
      <c r="D3153" s="4" t="s">
        <v>9176</v>
      </c>
      <c r="E3153" s="4" t="s">
        <v>501</v>
      </c>
      <c r="F3153" s="4" t="s">
        <v>7409</v>
      </c>
    </row>
    <row r="3154" spans="1:6" ht="15.75" customHeight="1">
      <c r="A3154" s="5">
        <v>3153</v>
      </c>
      <c r="B3154" s="6" t="s">
        <v>9177</v>
      </c>
      <c r="C3154" s="7" t="s">
        <v>9178</v>
      </c>
      <c r="D3154" s="4" t="s">
        <v>9179</v>
      </c>
      <c r="E3154" s="4" t="s">
        <v>501</v>
      </c>
      <c r="F3154" s="4" t="s">
        <v>7409</v>
      </c>
    </row>
    <row r="3155" spans="1:6" ht="15.75" customHeight="1">
      <c r="A3155" s="5">
        <v>3154</v>
      </c>
      <c r="B3155" s="6" t="s">
        <v>9180</v>
      </c>
      <c r="C3155" s="7" t="s">
        <v>9181</v>
      </c>
      <c r="D3155" s="4" t="s">
        <v>9182</v>
      </c>
      <c r="E3155" s="4" t="s">
        <v>6176</v>
      </c>
      <c r="F3155" s="4" t="s">
        <v>7409</v>
      </c>
    </row>
    <row r="3156" spans="1:6" ht="15.75" customHeight="1">
      <c r="A3156" s="5">
        <v>3155</v>
      </c>
      <c r="B3156" s="6" t="s">
        <v>9183</v>
      </c>
      <c r="C3156" s="7" t="s">
        <v>9184</v>
      </c>
      <c r="D3156" s="4" t="s">
        <v>9185</v>
      </c>
      <c r="E3156" s="4" t="s">
        <v>40</v>
      </c>
      <c r="F3156" s="4" t="s">
        <v>7409</v>
      </c>
    </row>
    <row r="3157" spans="1:6" ht="15.75" customHeight="1">
      <c r="A3157" s="5">
        <v>3156</v>
      </c>
      <c r="B3157" s="6" t="s">
        <v>9186</v>
      </c>
      <c r="C3157" s="7" t="s">
        <v>9187</v>
      </c>
      <c r="D3157" s="4" t="s">
        <v>9188</v>
      </c>
      <c r="E3157" s="4" t="s">
        <v>6195</v>
      </c>
      <c r="F3157" s="4" t="s">
        <v>7409</v>
      </c>
    </row>
    <row r="3158" spans="1:6" ht="15.75" customHeight="1">
      <c r="A3158" s="5">
        <v>3157</v>
      </c>
      <c r="B3158" s="6" t="s">
        <v>9189</v>
      </c>
      <c r="C3158" s="7" t="s">
        <v>9190</v>
      </c>
      <c r="D3158" s="4" t="s">
        <v>9191</v>
      </c>
      <c r="E3158" s="4" t="s">
        <v>6204</v>
      </c>
      <c r="F3158" s="4" t="s">
        <v>7409</v>
      </c>
    </row>
    <row r="3159" spans="1:6" ht="15.75" customHeight="1">
      <c r="A3159" s="5">
        <v>3158</v>
      </c>
      <c r="B3159" s="6" t="s">
        <v>9192</v>
      </c>
      <c r="C3159" s="7" t="s">
        <v>9193</v>
      </c>
      <c r="D3159" s="4" t="s">
        <v>9194</v>
      </c>
      <c r="E3159" s="4" t="s">
        <v>6176</v>
      </c>
      <c r="F3159" s="4" t="s">
        <v>7409</v>
      </c>
    </row>
    <row r="3160" spans="1:6" ht="15.75" customHeight="1">
      <c r="A3160" s="5">
        <v>3159</v>
      </c>
      <c r="B3160" s="6" t="s">
        <v>9195</v>
      </c>
      <c r="C3160" s="7" t="s">
        <v>9196</v>
      </c>
      <c r="D3160" s="4" t="s">
        <v>9197</v>
      </c>
      <c r="E3160" s="4" t="s">
        <v>6279</v>
      </c>
      <c r="F3160" s="4" t="s">
        <v>7409</v>
      </c>
    </row>
    <row r="3161" spans="1:6" ht="15.75" customHeight="1">
      <c r="A3161" s="5">
        <v>3160</v>
      </c>
      <c r="B3161" s="6" t="s">
        <v>9198</v>
      </c>
      <c r="C3161" s="7" t="s">
        <v>9199</v>
      </c>
      <c r="D3161" s="4" t="s">
        <v>9200</v>
      </c>
      <c r="E3161" s="4" t="s">
        <v>40</v>
      </c>
      <c r="F3161" s="4" t="s">
        <v>7409</v>
      </c>
    </row>
    <row r="3162" spans="1:6" ht="15.75" customHeight="1">
      <c r="A3162" s="5">
        <v>3161</v>
      </c>
      <c r="B3162" s="6" t="s">
        <v>9201</v>
      </c>
      <c r="C3162" s="7" t="s">
        <v>9202</v>
      </c>
      <c r="D3162" s="4" t="s">
        <v>9203</v>
      </c>
      <c r="E3162" s="4" t="s">
        <v>40</v>
      </c>
      <c r="F3162" s="4" t="s">
        <v>7409</v>
      </c>
    </row>
    <row r="3163" spans="1:6" ht="15.75" customHeight="1">
      <c r="A3163" s="5">
        <v>3162</v>
      </c>
      <c r="B3163" s="6" t="s">
        <v>9204</v>
      </c>
      <c r="C3163" s="7" t="s">
        <v>9205</v>
      </c>
      <c r="D3163" s="4" t="s">
        <v>9206</v>
      </c>
      <c r="E3163" s="4" t="s">
        <v>6195</v>
      </c>
      <c r="F3163" s="4" t="s">
        <v>7409</v>
      </c>
    </row>
    <row r="3164" spans="1:6" ht="15.75" customHeight="1">
      <c r="A3164" s="5">
        <v>3163</v>
      </c>
      <c r="B3164" s="6" t="s">
        <v>9207</v>
      </c>
      <c r="C3164" s="7" t="s">
        <v>9208</v>
      </c>
      <c r="D3164" s="4" t="s">
        <v>9209</v>
      </c>
      <c r="E3164" s="4" t="s">
        <v>6176</v>
      </c>
      <c r="F3164" s="4" t="s">
        <v>7409</v>
      </c>
    </row>
    <row r="3165" spans="1:6" ht="15.75" customHeight="1">
      <c r="A3165" s="5">
        <v>3164</v>
      </c>
      <c r="B3165" s="6" t="s">
        <v>9210</v>
      </c>
      <c r="C3165" s="7" t="s">
        <v>9211</v>
      </c>
      <c r="D3165" s="4" t="s">
        <v>9212</v>
      </c>
      <c r="E3165" s="4" t="s">
        <v>6176</v>
      </c>
      <c r="F3165" s="4" t="s">
        <v>7409</v>
      </c>
    </row>
    <row r="3166" spans="1:6" ht="15.75" customHeight="1">
      <c r="A3166" s="5">
        <v>3165</v>
      </c>
      <c r="B3166" s="6" t="s">
        <v>9213</v>
      </c>
      <c r="C3166" s="7" t="s">
        <v>9214</v>
      </c>
      <c r="D3166" s="4" t="s">
        <v>9215</v>
      </c>
      <c r="E3166" s="4" t="s">
        <v>384</v>
      </c>
      <c r="F3166" s="4" t="s">
        <v>7409</v>
      </c>
    </row>
    <row r="3167" spans="1:6" ht="15.75" customHeight="1">
      <c r="A3167" s="5">
        <v>3166</v>
      </c>
      <c r="B3167" s="6" t="s">
        <v>9216</v>
      </c>
      <c r="C3167" s="7" t="s">
        <v>9217</v>
      </c>
      <c r="D3167" s="4" t="s">
        <v>9218</v>
      </c>
      <c r="E3167" s="4" t="s">
        <v>6176</v>
      </c>
      <c r="F3167" s="4" t="s">
        <v>7409</v>
      </c>
    </row>
    <row r="3168" spans="1:6" ht="15.75" customHeight="1">
      <c r="A3168" s="5">
        <v>3167</v>
      </c>
      <c r="B3168" s="6" t="s">
        <v>9219</v>
      </c>
      <c r="C3168" s="7" t="s">
        <v>9220</v>
      </c>
      <c r="D3168" s="4" t="s">
        <v>9221</v>
      </c>
      <c r="E3168" s="4" t="s">
        <v>6176</v>
      </c>
      <c r="F3168" s="4" t="s">
        <v>7409</v>
      </c>
    </row>
    <row r="3169" spans="1:6" ht="15.75" customHeight="1">
      <c r="A3169" s="5">
        <v>3168</v>
      </c>
      <c r="B3169" s="6" t="s">
        <v>9222</v>
      </c>
      <c r="C3169" s="7" t="s">
        <v>9223</v>
      </c>
      <c r="D3169" s="4" t="s">
        <v>9224</v>
      </c>
      <c r="E3169" s="4" t="s">
        <v>384</v>
      </c>
      <c r="F3169" s="4" t="s">
        <v>7409</v>
      </c>
    </row>
    <row r="3170" spans="1:6" ht="15.75" customHeight="1">
      <c r="A3170" s="5">
        <v>3169</v>
      </c>
      <c r="B3170" s="6" t="s">
        <v>9225</v>
      </c>
      <c r="C3170" s="7" t="s">
        <v>9226</v>
      </c>
      <c r="D3170" s="4" t="s">
        <v>9227</v>
      </c>
      <c r="E3170" s="4" t="s">
        <v>6176</v>
      </c>
      <c r="F3170" s="4" t="s">
        <v>7409</v>
      </c>
    </row>
    <row r="3171" spans="1:6" ht="15.75" customHeight="1">
      <c r="A3171" s="5">
        <v>3170</v>
      </c>
      <c r="B3171" s="6" t="s">
        <v>9228</v>
      </c>
      <c r="C3171" s="7" t="s">
        <v>9229</v>
      </c>
      <c r="D3171" s="4" t="s">
        <v>9230</v>
      </c>
      <c r="E3171" s="4" t="s">
        <v>6176</v>
      </c>
      <c r="F3171" s="4" t="s">
        <v>7409</v>
      </c>
    </row>
    <row r="3172" spans="1:6" ht="15.75" customHeight="1">
      <c r="A3172" s="5">
        <v>3171</v>
      </c>
      <c r="B3172" s="6" t="s">
        <v>9231</v>
      </c>
      <c r="C3172" s="7" t="s">
        <v>9232</v>
      </c>
      <c r="D3172" s="4" t="s">
        <v>9233</v>
      </c>
      <c r="E3172" s="4" t="s">
        <v>6176</v>
      </c>
      <c r="F3172" s="4" t="s">
        <v>7409</v>
      </c>
    </row>
    <row r="3173" spans="1:6" ht="15.75" customHeight="1">
      <c r="A3173" s="5">
        <v>3172</v>
      </c>
      <c r="B3173" s="6" t="s">
        <v>9234</v>
      </c>
      <c r="C3173" s="7" t="s">
        <v>9235</v>
      </c>
      <c r="D3173" s="4" t="s">
        <v>9236</v>
      </c>
      <c r="E3173" s="4" t="s">
        <v>6204</v>
      </c>
      <c r="F3173" s="4" t="s">
        <v>7409</v>
      </c>
    </row>
    <row r="3174" spans="1:6" ht="15.75" customHeight="1">
      <c r="A3174" s="5">
        <v>3173</v>
      </c>
      <c r="B3174" s="6" t="s">
        <v>9237</v>
      </c>
      <c r="C3174" s="7" t="s">
        <v>9238</v>
      </c>
      <c r="D3174" s="4" t="s">
        <v>9239</v>
      </c>
      <c r="E3174" s="4" t="s">
        <v>6195</v>
      </c>
      <c r="F3174" s="4" t="s">
        <v>7409</v>
      </c>
    </row>
    <row r="3175" spans="1:6" ht="15.75" customHeight="1">
      <c r="A3175" s="5">
        <v>3174</v>
      </c>
      <c r="B3175" s="6" t="s">
        <v>9240</v>
      </c>
      <c r="C3175" s="7" t="s">
        <v>9241</v>
      </c>
      <c r="D3175" s="4" t="s">
        <v>9242</v>
      </c>
      <c r="E3175" s="4" t="s">
        <v>6176</v>
      </c>
      <c r="F3175" s="4" t="s">
        <v>7409</v>
      </c>
    </row>
    <row r="3176" spans="1:6" ht="15.75" customHeight="1">
      <c r="A3176" s="5">
        <v>3175</v>
      </c>
      <c r="B3176" s="6" t="s">
        <v>9243</v>
      </c>
      <c r="C3176" s="7" t="s">
        <v>9244</v>
      </c>
      <c r="D3176" s="4" t="s">
        <v>9245</v>
      </c>
      <c r="E3176" s="4" t="s">
        <v>384</v>
      </c>
      <c r="F3176" s="4" t="s">
        <v>7409</v>
      </c>
    </row>
    <row r="3177" spans="1:6" ht="15.75" customHeight="1">
      <c r="A3177" s="5">
        <v>3176</v>
      </c>
      <c r="B3177" s="6" t="s">
        <v>9246</v>
      </c>
      <c r="C3177" s="7" t="s">
        <v>9247</v>
      </c>
      <c r="D3177" s="4" t="s">
        <v>9248</v>
      </c>
      <c r="E3177" s="4" t="s">
        <v>6176</v>
      </c>
      <c r="F3177" s="4" t="s">
        <v>7409</v>
      </c>
    </row>
    <row r="3178" spans="1:6" ht="15.75" customHeight="1">
      <c r="A3178" s="5">
        <v>3177</v>
      </c>
      <c r="B3178" s="6" t="s">
        <v>9249</v>
      </c>
      <c r="C3178" s="7" t="s">
        <v>9250</v>
      </c>
      <c r="D3178" s="4" t="s">
        <v>9251</v>
      </c>
      <c r="E3178" s="4" t="s">
        <v>384</v>
      </c>
      <c r="F3178" s="4" t="s">
        <v>7409</v>
      </c>
    </row>
    <row r="3179" spans="1:6" ht="15.75" customHeight="1">
      <c r="A3179" s="5">
        <v>3178</v>
      </c>
      <c r="B3179" s="6" t="s">
        <v>9252</v>
      </c>
      <c r="C3179" s="7" t="s">
        <v>9253</v>
      </c>
      <c r="D3179" s="4" t="s">
        <v>9254</v>
      </c>
      <c r="E3179" s="4" t="s">
        <v>6176</v>
      </c>
      <c r="F3179" s="4" t="s">
        <v>7409</v>
      </c>
    </row>
    <row r="3180" spans="1:6" ht="15.75" customHeight="1">
      <c r="A3180" s="5">
        <v>3179</v>
      </c>
      <c r="B3180" s="6" t="s">
        <v>9255</v>
      </c>
      <c r="C3180" s="7" t="s">
        <v>9256</v>
      </c>
      <c r="D3180" s="4" t="s">
        <v>9257</v>
      </c>
      <c r="E3180" s="4" t="s">
        <v>384</v>
      </c>
      <c r="F3180" s="4" t="s">
        <v>7409</v>
      </c>
    </row>
    <row r="3181" spans="1:6" ht="15.75" customHeight="1">
      <c r="A3181" s="5">
        <v>3180</v>
      </c>
      <c r="B3181" s="6" t="s">
        <v>9258</v>
      </c>
      <c r="C3181" s="7" t="s">
        <v>9259</v>
      </c>
      <c r="D3181" s="4" t="s">
        <v>9260</v>
      </c>
      <c r="E3181" s="4" t="s">
        <v>569</v>
      </c>
      <c r="F3181" s="4" t="s">
        <v>7409</v>
      </c>
    </row>
    <row r="3182" spans="1:6" ht="15.75" customHeight="1">
      <c r="A3182" s="5">
        <v>3181</v>
      </c>
      <c r="B3182" s="6" t="s">
        <v>9261</v>
      </c>
      <c r="C3182" s="7" t="s">
        <v>9262</v>
      </c>
      <c r="D3182" s="4" t="s">
        <v>9263</v>
      </c>
      <c r="E3182" s="4" t="s">
        <v>6195</v>
      </c>
      <c r="F3182" s="4" t="s">
        <v>7409</v>
      </c>
    </row>
    <row r="3183" spans="1:6" ht="15.75" customHeight="1">
      <c r="A3183" s="5">
        <v>3182</v>
      </c>
      <c r="B3183" s="6" t="s">
        <v>9264</v>
      </c>
      <c r="C3183" s="7" t="s">
        <v>9265</v>
      </c>
      <c r="D3183" s="4" t="s">
        <v>9266</v>
      </c>
      <c r="E3183" s="4" t="s">
        <v>40</v>
      </c>
      <c r="F3183" s="4" t="s">
        <v>7409</v>
      </c>
    </row>
    <row r="3184" spans="1:6" ht="15.75" customHeight="1">
      <c r="A3184" s="5">
        <v>3183</v>
      </c>
      <c r="B3184" s="6" t="s">
        <v>9267</v>
      </c>
      <c r="C3184" s="7" t="s">
        <v>9268</v>
      </c>
      <c r="D3184" s="4" t="s">
        <v>9269</v>
      </c>
      <c r="E3184" s="4" t="s">
        <v>569</v>
      </c>
      <c r="F3184" s="4" t="s">
        <v>7409</v>
      </c>
    </row>
    <row r="3185" spans="1:6" ht="15.75" customHeight="1">
      <c r="A3185" s="5">
        <v>3184</v>
      </c>
      <c r="B3185" s="6" t="s">
        <v>9270</v>
      </c>
      <c r="C3185" s="7" t="s">
        <v>9271</v>
      </c>
      <c r="D3185" s="4" t="s">
        <v>9272</v>
      </c>
      <c r="E3185" s="4" t="s">
        <v>384</v>
      </c>
      <c r="F3185" s="4" t="s">
        <v>7409</v>
      </c>
    </row>
    <row r="3186" spans="1:6" ht="15.75" customHeight="1">
      <c r="A3186" s="5">
        <v>3185</v>
      </c>
      <c r="B3186" s="6" t="s">
        <v>9273</v>
      </c>
      <c r="C3186" s="7" t="s">
        <v>9274</v>
      </c>
      <c r="D3186" s="4" t="s">
        <v>9275</v>
      </c>
      <c r="E3186" s="4" t="s">
        <v>6176</v>
      </c>
      <c r="F3186" s="4" t="s">
        <v>7409</v>
      </c>
    </row>
    <row r="3187" spans="1:6" ht="15.75" customHeight="1">
      <c r="A3187" s="5">
        <v>3186</v>
      </c>
      <c r="B3187" s="6" t="s">
        <v>9276</v>
      </c>
      <c r="C3187" s="7" t="s">
        <v>9277</v>
      </c>
      <c r="D3187" s="4" t="s">
        <v>9278</v>
      </c>
      <c r="E3187" s="4" t="s">
        <v>6204</v>
      </c>
      <c r="F3187" s="4" t="s">
        <v>7409</v>
      </c>
    </row>
    <row r="3188" spans="1:6" ht="15.75" customHeight="1">
      <c r="A3188" s="5">
        <v>3187</v>
      </c>
      <c r="B3188" s="6" t="s">
        <v>9279</v>
      </c>
      <c r="C3188" s="7" t="s">
        <v>9280</v>
      </c>
      <c r="D3188" s="4" t="s">
        <v>9281</v>
      </c>
      <c r="E3188" s="4" t="s">
        <v>6279</v>
      </c>
      <c r="F3188" s="4" t="s">
        <v>7409</v>
      </c>
    </row>
    <row r="3189" spans="1:6" ht="15.75" customHeight="1">
      <c r="A3189" s="5">
        <v>3188</v>
      </c>
      <c r="B3189" s="6" t="s">
        <v>9282</v>
      </c>
      <c r="C3189" s="7" t="s">
        <v>9283</v>
      </c>
      <c r="D3189" s="4" t="s">
        <v>9284</v>
      </c>
      <c r="E3189" s="4" t="s">
        <v>384</v>
      </c>
      <c r="F3189" s="4" t="s">
        <v>7409</v>
      </c>
    </row>
    <row r="3190" spans="1:6" ht="15.75" customHeight="1">
      <c r="A3190" s="5">
        <v>3189</v>
      </c>
      <c r="B3190" s="6" t="s">
        <v>9285</v>
      </c>
      <c r="C3190" s="7" t="s">
        <v>9286</v>
      </c>
      <c r="D3190" s="4" t="s">
        <v>9287</v>
      </c>
      <c r="E3190" s="4" t="s">
        <v>6176</v>
      </c>
      <c r="F3190" s="4" t="s">
        <v>7409</v>
      </c>
    </row>
    <row r="3191" spans="1:6" ht="15.75" customHeight="1">
      <c r="A3191" s="5">
        <v>3190</v>
      </c>
      <c r="B3191" s="6" t="s">
        <v>9288</v>
      </c>
      <c r="C3191" s="7" t="s">
        <v>9289</v>
      </c>
      <c r="D3191" s="4" t="s">
        <v>9290</v>
      </c>
      <c r="E3191" s="4" t="s">
        <v>40</v>
      </c>
      <c r="F3191" s="4" t="s">
        <v>7409</v>
      </c>
    </row>
    <row r="3192" spans="1:6" ht="15.75" customHeight="1">
      <c r="A3192" s="5">
        <v>3191</v>
      </c>
      <c r="B3192" s="6" t="s">
        <v>9291</v>
      </c>
      <c r="C3192" s="7" t="s">
        <v>9292</v>
      </c>
      <c r="D3192" s="4" t="s">
        <v>9293</v>
      </c>
      <c r="E3192" s="4" t="s">
        <v>6195</v>
      </c>
      <c r="F3192" s="4" t="s">
        <v>7409</v>
      </c>
    </row>
    <row r="3193" spans="1:6" ht="15.75" customHeight="1">
      <c r="A3193" s="5">
        <v>3192</v>
      </c>
      <c r="B3193" s="6" t="s">
        <v>9294</v>
      </c>
      <c r="C3193" s="7" t="s">
        <v>9295</v>
      </c>
      <c r="D3193" s="4" t="s">
        <v>9296</v>
      </c>
      <c r="E3193" s="4" t="s">
        <v>6195</v>
      </c>
      <c r="F3193" s="4" t="s">
        <v>7409</v>
      </c>
    </row>
    <row r="3194" spans="1:6" ht="15.75" customHeight="1">
      <c r="A3194" s="5">
        <v>3193</v>
      </c>
      <c r="B3194" s="6" t="s">
        <v>9297</v>
      </c>
      <c r="C3194" s="7" t="s">
        <v>9298</v>
      </c>
      <c r="D3194" s="4" t="s">
        <v>9299</v>
      </c>
      <c r="E3194" s="4" t="s">
        <v>6254</v>
      </c>
      <c r="F3194" s="4" t="s">
        <v>7409</v>
      </c>
    </row>
    <row r="3195" spans="1:6" ht="15.75" customHeight="1">
      <c r="A3195" s="5">
        <v>3194</v>
      </c>
      <c r="B3195" s="6" t="s">
        <v>9300</v>
      </c>
      <c r="C3195" s="7" t="s">
        <v>9301</v>
      </c>
      <c r="D3195" s="4" t="s">
        <v>9302</v>
      </c>
      <c r="E3195" s="4" t="s">
        <v>6391</v>
      </c>
      <c r="F3195" s="4" t="s">
        <v>7409</v>
      </c>
    </row>
    <row r="3196" spans="1:6" ht="15.75" customHeight="1">
      <c r="A3196" s="5">
        <v>3195</v>
      </c>
      <c r="B3196" s="6" t="s">
        <v>9303</v>
      </c>
      <c r="C3196" s="7" t="s">
        <v>9304</v>
      </c>
      <c r="D3196" s="4" t="s">
        <v>9305</v>
      </c>
      <c r="E3196" s="4" t="s">
        <v>6204</v>
      </c>
      <c r="F3196" s="4" t="s">
        <v>7409</v>
      </c>
    </row>
    <row r="3197" spans="1:6" ht="15.75" customHeight="1">
      <c r="A3197" s="5">
        <v>3196</v>
      </c>
      <c r="B3197" s="6" t="s">
        <v>9306</v>
      </c>
      <c r="C3197" s="7" t="s">
        <v>9307</v>
      </c>
      <c r="D3197" s="4" t="s">
        <v>9308</v>
      </c>
      <c r="E3197" s="4" t="s">
        <v>6254</v>
      </c>
      <c r="F3197" s="4" t="s">
        <v>7409</v>
      </c>
    </row>
    <row r="3198" spans="1:6" ht="15.75" customHeight="1">
      <c r="A3198" s="5">
        <v>3197</v>
      </c>
      <c r="B3198" s="6" t="s">
        <v>9309</v>
      </c>
      <c r="C3198" s="7" t="s">
        <v>9310</v>
      </c>
      <c r="D3198" s="4" t="s">
        <v>9311</v>
      </c>
      <c r="E3198" s="4" t="s">
        <v>6204</v>
      </c>
      <c r="F3198" s="4" t="s">
        <v>7409</v>
      </c>
    </row>
    <row r="3199" spans="1:6" ht="15.75" customHeight="1">
      <c r="A3199" s="5">
        <v>3198</v>
      </c>
      <c r="B3199" s="6" t="s">
        <v>9312</v>
      </c>
      <c r="C3199" s="7" t="s">
        <v>9313</v>
      </c>
      <c r="D3199" s="4" t="s">
        <v>9314</v>
      </c>
      <c r="E3199" s="4" t="s">
        <v>6176</v>
      </c>
      <c r="F3199" s="4" t="s">
        <v>7409</v>
      </c>
    </row>
    <row r="3200" spans="1:6" ht="15.75" customHeight="1">
      <c r="A3200" s="5">
        <v>3199</v>
      </c>
      <c r="B3200" s="6" t="s">
        <v>9315</v>
      </c>
      <c r="C3200" s="7" t="s">
        <v>8308</v>
      </c>
      <c r="D3200" s="4" t="s">
        <v>9316</v>
      </c>
      <c r="E3200" s="4" t="s">
        <v>6176</v>
      </c>
      <c r="F3200" s="4" t="s">
        <v>7409</v>
      </c>
    </row>
    <row r="3201" spans="1:6" ht="15.75" customHeight="1">
      <c r="A3201" s="5">
        <v>3200</v>
      </c>
      <c r="B3201" s="6" t="s">
        <v>9317</v>
      </c>
      <c r="C3201" s="7" t="s">
        <v>9318</v>
      </c>
      <c r="D3201" s="4" t="s">
        <v>9319</v>
      </c>
      <c r="E3201" s="4" t="s">
        <v>6176</v>
      </c>
      <c r="F3201" s="4" t="s">
        <v>7409</v>
      </c>
    </row>
    <row r="3202" spans="1:6" ht="15.75" customHeight="1">
      <c r="A3202" s="5">
        <v>3201</v>
      </c>
      <c r="B3202" s="6" t="s">
        <v>9320</v>
      </c>
      <c r="C3202" s="7" t="s">
        <v>9321</v>
      </c>
      <c r="D3202" s="4" t="s">
        <v>9322</v>
      </c>
      <c r="E3202" s="4" t="s">
        <v>6176</v>
      </c>
      <c r="F3202" s="4" t="s">
        <v>7409</v>
      </c>
    </row>
    <row r="3203" spans="1:6" ht="15.75" customHeight="1">
      <c r="A3203" s="5">
        <v>3202</v>
      </c>
      <c r="B3203" s="6" t="s">
        <v>9323</v>
      </c>
      <c r="C3203" s="7" t="s">
        <v>9324</v>
      </c>
      <c r="D3203" s="4" t="s">
        <v>9325</v>
      </c>
      <c r="E3203" s="4" t="s">
        <v>6195</v>
      </c>
      <c r="F3203" s="4" t="s">
        <v>7409</v>
      </c>
    </row>
    <row r="3204" spans="1:6" ht="15.75" customHeight="1">
      <c r="A3204" s="5">
        <v>3203</v>
      </c>
      <c r="B3204" s="6" t="s">
        <v>9326</v>
      </c>
      <c r="C3204" s="7" t="s">
        <v>8544</v>
      </c>
      <c r="D3204" s="4" t="s">
        <v>9327</v>
      </c>
      <c r="E3204" s="4" t="s">
        <v>6195</v>
      </c>
      <c r="F3204" s="4" t="s">
        <v>7409</v>
      </c>
    </row>
    <row r="3205" spans="1:6" ht="15.75" customHeight="1">
      <c r="A3205" s="5">
        <v>3204</v>
      </c>
      <c r="B3205" s="6" t="s">
        <v>9328</v>
      </c>
      <c r="C3205" s="7" t="s">
        <v>9329</v>
      </c>
      <c r="D3205" s="4" t="s">
        <v>9330</v>
      </c>
      <c r="E3205" s="4" t="s">
        <v>6176</v>
      </c>
      <c r="F3205" s="4" t="s">
        <v>7409</v>
      </c>
    </row>
    <row r="3206" spans="1:6" ht="15.75" customHeight="1">
      <c r="A3206" s="5">
        <v>3205</v>
      </c>
      <c r="B3206" s="6" t="s">
        <v>9331</v>
      </c>
      <c r="C3206" s="7" t="s">
        <v>9332</v>
      </c>
      <c r="D3206" s="4" t="s">
        <v>9333</v>
      </c>
      <c r="E3206" s="4" t="s">
        <v>6204</v>
      </c>
      <c r="F3206" s="4" t="s">
        <v>7409</v>
      </c>
    </row>
    <row r="3207" spans="1:6" ht="15.75" customHeight="1">
      <c r="A3207" s="5">
        <v>3206</v>
      </c>
      <c r="B3207" s="6" t="s">
        <v>9334</v>
      </c>
      <c r="C3207" s="7" t="s">
        <v>9335</v>
      </c>
      <c r="D3207" s="4" t="s">
        <v>9336</v>
      </c>
      <c r="E3207" s="4" t="s">
        <v>6254</v>
      </c>
      <c r="F3207" s="4" t="s">
        <v>7409</v>
      </c>
    </row>
    <row r="3208" spans="1:6" ht="15.75" customHeight="1">
      <c r="A3208" s="5">
        <v>3207</v>
      </c>
      <c r="B3208" s="6" t="s">
        <v>9337</v>
      </c>
      <c r="C3208" s="7" t="s">
        <v>9338</v>
      </c>
      <c r="D3208" s="4" t="s">
        <v>9339</v>
      </c>
      <c r="E3208" s="4" t="s">
        <v>6204</v>
      </c>
      <c r="F3208" s="4" t="s">
        <v>7409</v>
      </c>
    </row>
    <row r="3209" spans="1:6" ht="15.75" customHeight="1">
      <c r="A3209" s="5">
        <v>3208</v>
      </c>
      <c r="B3209" s="6" t="s">
        <v>9340</v>
      </c>
      <c r="C3209" s="7" t="s">
        <v>9341</v>
      </c>
      <c r="D3209" s="4" t="s">
        <v>9314</v>
      </c>
      <c r="E3209" s="4" t="s">
        <v>6176</v>
      </c>
      <c r="F3209" s="4" t="s">
        <v>7409</v>
      </c>
    </row>
    <row r="3210" spans="1:6" ht="15.75" customHeight="1">
      <c r="A3210" s="5">
        <v>3209</v>
      </c>
      <c r="B3210" s="6" t="s">
        <v>9315</v>
      </c>
      <c r="C3210" s="7" t="s">
        <v>8308</v>
      </c>
      <c r="D3210" s="4" t="s">
        <v>9342</v>
      </c>
      <c r="E3210" s="4" t="s">
        <v>6195</v>
      </c>
      <c r="F3210" s="4" t="s">
        <v>7409</v>
      </c>
    </row>
    <row r="3211" spans="1:6" ht="15.75" customHeight="1">
      <c r="A3211" s="5">
        <v>3210</v>
      </c>
      <c r="B3211" s="6" t="s">
        <v>9343</v>
      </c>
      <c r="C3211" s="7" t="s">
        <v>9344</v>
      </c>
      <c r="D3211" s="4" t="s">
        <v>9345</v>
      </c>
      <c r="E3211" s="4" t="s">
        <v>40</v>
      </c>
      <c r="F3211" s="4" t="s">
        <v>7409</v>
      </c>
    </row>
    <row r="3212" spans="1:6" ht="15.75" customHeight="1">
      <c r="A3212" s="5">
        <v>3211</v>
      </c>
      <c r="B3212" s="6" t="s">
        <v>9346</v>
      </c>
      <c r="C3212" s="7" t="s">
        <v>9347</v>
      </c>
      <c r="D3212" s="4" t="s">
        <v>9348</v>
      </c>
      <c r="E3212" s="4" t="s">
        <v>6195</v>
      </c>
      <c r="F3212" s="4" t="s">
        <v>7409</v>
      </c>
    </row>
    <row r="3213" spans="1:6" ht="15.75" customHeight="1">
      <c r="A3213" s="5">
        <v>3212</v>
      </c>
      <c r="B3213" s="6" t="s">
        <v>9349</v>
      </c>
      <c r="C3213" s="7" t="s">
        <v>9350</v>
      </c>
      <c r="D3213" s="4" t="s">
        <v>9351</v>
      </c>
      <c r="E3213" s="4" t="s">
        <v>40</v>
      </c>
      <c r="F3213" s="4" t="s">
        <v>7409</v>
      </c>
    </row>
    <row r="3214" spans="1:6" ht="15.75" customHeight="1">
      <c r="A3214" s="5">
        <v>3213</v>
      </c>
      <c r="B3214" s="6" t="s">
        <v>9352</v>
      </c>
      <c r="C3214" s="7" t="s">
        <v>9353</v>
      </c>
      <c r="D3214" s="4" t="s">
        <v>9354</v>
      </c>
      <c r="E3214" s="4" t="s">
        <v>388</v>
      </c>
      <c r="F3214" s="4" t="s">
        <v>23</v>
      </c>
    </row>
    <row r="3215" spans="1:6" ht="15.75" customHeight="1">
      <c r="A3215" s="5">
        <v>3214</v>
      </c>
      <c r="B3215" s="6" t="s">
        <v>9355</v>
      </c>
      <c r="C3215" s="7" t="s">
        <v>9356</v>
      </c>
      <c r="D3215" s="4" t="s">
        <v>9357</v>
      </c>
      <c r="E3215" s="4" t="s">
        <v>6204</v>
      </c>
      <c r="F3215" s="4" t="s">
        <v>23</v>
      </c>
    </row>
    <row r="3216" spans="1:6" ht="15.75" customHeight="1">
      <c r="A3216" s="5">
        <v>3215</v>
      </c>
      <c r="B3216" s="6" t="s">
        <v>9358</v>
      </c>
      <c r="C3216" s="7" t="s">
        <v>9359</v>
      </c>
      <c r="D3216" s="4" t="s">
        <v>7216</v>
      </c>
      <c r="E3216" s="4" t="s">
        <v>6204</v>
      </c>
      <c r="F3216" s="4" t="s">
        <v>23</v>
      </c>
    </row>
    <row r="3217" spans="1:6" ht="15.75" customHeight="1">
      <c r="A3217" s="5">
        <v>3216</v>
      </c>
      <c r="B3217" s="6" t="s">
        <v>7217</v>
      </c>
      <c r="C3217" s="7" t="s">
        <v>3600</v>
      </c>
      <c r="D3217" s="4" t="s">
        <v>9360</v>
      </c>
      <c r="E3217" s="4" t="s">
        <v>6176</v>
      </c>
      <c r="F3217" s="4" t="s">
        <v>23</v>
      </c>
    </row>
    <row r="3218" spans="1:6" ht="15.75" customHeight="1">
      <c r="A3218" s="5">
        <v>3217</v>
      </c>
      <c r="B3218" s="6" t="s">
        <v>9361</v>
      </c>
      <c r="C3218" s="7" t="s">
        <v>9362</v>
      </c>
      <c r="D3218" s="4" t="s">
        <v>9363</v>
      </c>
      <c r="E3218" s="4" t="s">
        <v>6583</v>
      </c>
      <c r="F3218" s="4" t="s">
        <v>23</v>
      </c>
    </row>
    <row r="3219" spans="1:6" ht="15.75" customHeight="1">
      <c r="A3219" s="5">
        <v>3218</v>
      </c>
      <c r="B3219" s="6" t="s">
        <v>9364</v>
      </c>
      <c r="C3219" s="7" t="s">
        <v>3606</v>
      </c>
      <c r="D3219" s="4" t="s">
        <v>9365</v>
      </c>
      <c r="E3219" s="4" t="s">
        <v>40</v>
      </c>
      <c r="F3219" s="4" t="s">
        <v>23</v>
      </c>
    </row>
    <row r="3220" spans="1:6" ht="15.75" customHeight="1">
      <c r="A3220" s="5">
        <v>3219</v>
      </c>
      <c r="B3220" s="6" t="s">
        <v>9366</v>
      </c>
      <c r="C3220" s="7" t="s">
        <v>9367</v>
      </c>
      <c r="D3220" s="4" t="s">
        <v>9368</v>
      </c>
      <c r="E3220" s="4" t="s">
        <v>6195</v>
      </c>
      <c r="F3220" s="4" t="s">
        <v>23</v>
      </c>
    </row>
    <row r="3221" spans="1:6" ht="15.75" customHeight="1">
      <c r="A3221" s="5">
        <v>3220</v>
      </c>
      <c r="B3221" s="6" t="s">
        <v>9369</v>
      </c>
      <c r="C3221" s="7" t="s">
        <v>3612</v>
      </c>
      <c r="D3221" s="4" t="s">
        <v>9370</v>
      </c>
      <c r="E3221" s="4" t="s">
        <v>6391</v>
      </c>
      <c r="F3221" s="4" t="s">
        <v>23</v>
      </c>
    </row>
    <row r="3222" spans="1:6" ht="15.75" customHeight="1">
      <c r="A3222" s="5">
        <v>3221</v>
      </c>
      <c r="B3222" s="6" t="s">
        <v>9371</v>
      </c>
      <c r="C3222" s="7" t="s">
        <v>9372</v>
      </c>
      <c r="D3222" s="4" t="s">
        <v>9373</v>
      </c>
      <c r="E3222" s="4" t="s">
        <v>6204</v>
      </c>
      <c r="F3222" s="4" t="s">
        <v>23</v>
      </c>
    </row>
    <row r="3223" spans="1:6" ht="15.75" customHeight="1">
      <c r="A3223" s="5">
        <v>3222</v>
      </c>
      <c r="B3223" s="6" t="s">
        <v>9374</v>
      </c>
      <c r="C3223" s="7" t="s">
        <v>3618</v>
      </c>
      <c r="D3223" s="4" t="s">
        <v>9375</v>
      </c>
      <c r="E3223" s="4" t="s">
        <v>6391</v>
      </c>
      <c r="F3223" s="4" t="s">
        <v>23</v>
      </c>
    </row>
    <row r="3224" spans="1:6" ht="15.75" customHeight="1">
      <c r="A3224" s="5">
        <v>3223</v>
      </c>
      <c r="B3224" s="6" t="s">
        <v>9376</v>
      </c>
      <c r="C3224" s="7" t="s">
        <v>3621</v>
      </c>
      <c r="D3224" s="4" t="s">
        <v>9377</v>
      </c>
      <c r="E3224" s="4" t="s">
        <v>6391</v>
      </c>
      <c r="F3224" s="4" t="s">
        <v>23</v>
      </c>
    </row>
    <row r="3225" spans="1:6" ht="15.75" customHeight="1">
      <c r="A3225" s="5">
        <v>3224</v>
      </c>
      <c r="B3225" s="6" t="s">
        <v>9378</v>
      </c>
      <c r="C3225" s="7" t="s">
        <v>9379</v>
      </c>
      <c r="D3225" s="4" t="s">
        <v>9380</v>
      </c>
      <c r="E3225" s="4" t="s">
        <v>6195</v>
      </c>
      <c r="F3225" s="4" t="s">
        <v>23</v>
      </c>
    </row>
    <row r="3226" spans="1:6" ht="15.75" customHeight="1">
      <c r="A3226" s="5">
        <v>3225</v>
      </c>
      <c r="B3226" s="6" t="s">
        <v>9381</v>
      </c>
      <c r="C3226" s="7" t="s">
        <v>9382</v>
      </c>
      <c r="D3226" s="4" t="s">
        <v>9383</v>
      </c>
      <c r="E3226" s="4" t="s">
        <v>6204</v>
      </c>
      <c r="F3226" s="4" t="s">
        <v>23</v>
      </c>
    </row>
    <row r="3227" spans="1:6" ht="15.75" customHeight="1">
      <c r="A3227" s="5">
        <v>3226</v>
      </c>
      <c r="B3227" s="6" t="s">
        <v>9384</v>
      </c>
      <c r="C3227" s="7" t="s">
        <v>9385</v>
      </c>
      <c r="D3227" s="4" t="s">
        <v>9386</v>
      </c>
      <c r="E3227" s="4" t="s">
        <v>569</v>
      </c>
      <c r="F3227" s="4" t="s">
        <v>6740</v>
      </c>
    </row>
    <row r="3228" spans="1:6" ht="15.75" customHeight="1">
      <c r="A3228" s="5">
        <v>3227</v>
      </c>
      <c r="B3228" s="6" t="s">
        <v>9387</v>
      </c>
      <c r="C3228" s="7" t="s">
        <v>1689</v>
      </c>
      <c r="D3228" s="4" t="s">
        <v>9388</v>
      </c>
      <c r="E3228" s="4" t="s">
        <v>569</v>
      </c>
      <c r="F3228" s="4" t="s">
        <v>6740</v>
      </c>
    </row>
    <row r="3229" spans="1:6" ht="15.75" customHeight="1">
      <c r="A3229" s="5">
        <v>3228</v>
      </c>
      <c r="B3229" s="6" t="s">
        <v>9389</v>
      </c>
      <c r="C3229" s="7" t="s">
        <v>9390</v>
      </c>
      <c r="D3229" s="4" t="s">
        <v>9391</v>
      </c>
      <c r="E3229" s="4" t="s">
        <v>569</v>
      </c>
      <c r="F3229" s="4" t="s">
        <v>6740</v>
      </c>
    </row>
    <row r="3230" spans="1:6" ht="15.75" customHeight="1">
      <c r="A3230" s="5">
        <v>3229</v>
      </c>
      <c r="B3230" s="6" t="s">
        <v>9392</v>
      </c>
      <c r="C3230" s="7" t="s">
        <v>9393</v>
      </c>
      <c r="D3230" s="4" t="s">
        <v>9394</v>
      </c>
      <c r="E3230" s="4" t="s">
        <v>388</v>
      </c>
      <c r="F3230" s="4" t="s">
        <v>7409</v>
      </c>
    </row>
    <row r="3231" spans="1:6" ht="15.75" customHeight="1">
      <c r="A3231" s="5">
        <v>3230</v>
      </c>
      <c r="B3231" s="6" t="s">
        <v>9395</v>
      </c>
      <c r="C3231" s="6" t="s">
        <v>9396</v>
      </c>
      <c r="D3231" s="4" t="s">
        <v>9397</v>
      </c>
      <c r="E3231" s="4" t="s">
        <v>6204</v>
      </c>
      <c r="F3231" s="4" t="s">
        <v>7409</v>
      </c>
    </row>
    <row r="3232" spans="1:6" ht="15.75" customHeight="1">
      <c r="A3232" s="5">
        <v>3231</v>
      </c>
      <c r="B3232" s="6" t="s">
        <v>9398</v>
      </c>
      <c r="C3232" s="6" t="s">
        <v>9399</v>
      </c>
      <c r="D3232" s="4" t="s">
        <v>9400</v>
      </c>
      <c r="E3232" s="4" t="s">
        <v>6279</v>
      </c>
      <c r="F3232" s="4" t="s">
        <v>7409</v>
      </c>
    </row>
    <row r="3233" spans="1:6" ht="15.75" customHeight="1">
      <c r="A3233" s="5">
        <v>3232</v>
      </c>
      <c r="B3233" s="6" t="s">
        <v>9401</v>
      </c>
      <c r="C3233" s="6" t="s">
        <v>9402</v>
      </c>
      <c r="D3233" s="4" t="s">
        <v>9403</v>
      </c>
      <c r="E3233" s="4" t="s">
        <v>6204</v>
      </c>
      <c r="F3233" s="4" t="s">
        <v>7409</v>
      </c>
    </row>
    <row r="3234" spans="1:6" ht="15.75" customHeight="1">
      <c r="A3234" s="5">
        <v>3233</v>
      </c>
      <c r="B3234" s="6" t="s">
        <v>9404</v>
      </c>
      <c r="C3234" s="6" t="s">
        <v>9405</v>
      </c>
      <c r="D3234" s="4" t="s">
        <v>9406</v>
      </c>
      <c r="E3234" s="4" t="s">
        <v>6204</v>
      </c>
      <c r="F3234" s="4" t="s">
        <v>7409</v>
      </c>
    </row>
    <row r="3235" spans="1:6" ht="15.75" customHeight="1">
      <c r="A3235" s="5">
        <v>3234</v>
      </c>
      <c r="B3235" s="6" t="s">
        <v>9407</v>
      </c>
      <c r="C3235" s="6" t="s">
        <v>9408</v>
      </c>
      <c r="D3235" s="4" t="s">
        <v>9409</v>
      </c>
      <c r="E3235" s="4" t="s">
        <v>6204</v>
      </c>
      <c r="F3235" s="4" t="s">
        <v>7409</v>
      </c>
    </row>
    <row r="3236" spans="1:6" ht="15.75" customHeight="1">
      <c r="A3236" s="5">
        <v>3235</v>
      </c>
      <c r="B3236" s="6" t="s">
        <v>9410</v>
      </c>
      <c r="C3236" s="6" t="s">
        <v>9411</v>
      </c>
      <c r="D3236" s="4" t="s">
        <v>9412</v>
      </c>
      <c r="E3236" s="4" t="s">
        <v>40</v>
      </c>
      <c r="F3236" s="4" t="s">
        <v>7409</v>
      </c>
    </row>
    <row r="3237" spans="1:6" ht="15.75" customHeight="1">
      <c r="A3237" s="5">
        <v>3236</v>
      </c>
      <c r="B3237" s="6" t="s">
        <v>9413</v>
      </c>
      <c r="C3237" s="6" t="s">
        <v>9414</v>
      </c>
      <c r="D3237" s="4" t="s">
        <v>9415</v>
      </c>
      <c r="E3237" s="4" t="s">
        <v>384</v>
      </c>
      <c r="F3237" s="4" t="s">
        <v>7409</v>
      </c>
    </row>
    <row r="3238" spans="1:6" ht="15.75" customHeight="1">
      <c r="A3238" s="5">
        <v>3237</v>
      </c>
      <c r="B3238" s="6" t="s">
        <v>9416</v>
      </c>
      <c r="C3238" s="6" t="s">
        <v>9417</v>
      </c>
      <c r="D3238" s="4" t="s">
        <v>9418</v>
      </c>
      <c r="E3238" s="4" t="s">
        <v>6279</v>
      </c>
      <c r="F3238" s="4" t="s">
        <v>7409</v>
      </c>
    </row>
    <row r="3239" spans="1:6" ht="15.75" customHeight="1">
      <c r="A3239" s="5">
        <v>3238</v>
      </c>
      <c r="B3239" s="6" t="s">
        <v>9419</v>
      </c>
      <c r="C3239" s="6" t="s">
        <v>9420</v>
      </c>
      <c r="D3239" s="4" t="s">
        <v>9421</v>
      </c>
      <c r="E3239" s="4" t="s">
        <v>384</v>
      </c>
      <c r="F3239" s="4" t="s">
        <v>7409</v>
      </c>
    </row>
    <row r="3240" spans="1:6" ht="15.75" customHeight="1">
      <c r="A3240" s="5">
        <v>3239</v>
      </c>
      <c r="B3240" s="6" t="s">
        <v>9422</v>
      </c>
      <c r="C3240" s="6" t="s">
        <v>9423</v>
      </c>
      <c r="D3240" s="4" t="s">
        <v>9424</v>
      </c>
      <c r="E3240" s="4" t="s">
        <v>1769</v>
      </c>
      <c r="F3240" s="4" t="s">
        <v>7409</v>
      </c>
    </row>
    <row r="3241" spans="1:6" ht="15.75" customHeight="1">
      <c r="A3241" s="5">
        <v>3240</v>
      </c>
      <c r="B3241" s="6" t="s">
        <v>9425</v>
      </c>
      <c r="C3241" s="6" t="s">
        <v>9426</v>
      </c>
      <c r="D3241" s="4" t="s">
        <v>9427</v>
      </c>
      <c r="E3241" s="4" t="s">
        <v>6279</v>
      </c>
      <c r="F3241" s="4" t="s">
        <v>7409</v>
      </c>
    </row>
    <row r="3242" spans="1:6" ht="15.75" customHeight="1">
      <c r="A3242" s="5">
        <v>3241</v>
      </c>
      <c r="B3242" s="6" t="s">
        <v>9428</v>
      </c>
      <c r="C3242" s="6" t="s">
        <v>9429</v>
      </c>
      <c r="D3242" s="4" t="s">
        <v>9430</v>
      </c>
      <c r="E3242" s="4" t="s">
        <v>569</v>
      </c>
      <c r="F3242" s="4" t="s">
        <v>7409</v>
      </c>
    </row>
    <row r="3243" spans="1:6" ht="15.75" customHeight="1">
      <c r="A3243" s="5">
        <v>3242</v>
      </c>
      <c r="B3243" s="6" t="s">
        <v>9431</v>
      </c>
      <c r="C3243" s="6" t="s">
        <v>9432</v>
      </c>
      <c r="D3243" s="4" t="s">
        <v>9433</v>
      </c>
      <c r="E3243" s="4" t="s">
        <v>6279</v>
      </c>
      <c r="F3243" s="4" t="s">
        <v>7409</v>
      </c>
    </row>
    <row r="3244" spans="1:6" ht="15.75" customHeight="1">
      <c r="A3244" s="5">
        <v>3243</v>
      </c>
      <c r="B3244" s="6" t="s">
        <v>9434</v>
      </c>
      <c r="C3244" s="6" t="s">
        <v>9435</v>
      </c>
      <c r="D3244" s="4" t="s">
        <v>9436</v>
      </c>
      <c r="E3244" s="4" t="s">
        <v>501</v>
      </c>
      <c r="F3244" s="4" t="s">
        <v>7409</v>
      </c>
    </row>
    <row r="3245" spans="1:6" ht="15.75" customHeight="1">
      <c r="A3245" s="5">
        <v>3244</v>
      </c>
      <c r="B3245" s="6" t="s">
        <v>9437</v>
      </c>
      <c r="C3245" s="6" t="s">
        <v>9438</v>
      </c>
      <c r="D3245" s="4" t="s">
        <v>9439</v>
      </c>
      <c r="E3245" s="4" t="s">
        <v>40</v>
      </c>
      <c r="F3245" s="4" t="s">
        <v>7409</v>
      </c>
    </row>
    <row r="3246" spans="1:6" ht="15.75" customHeight="1">
      <c r="A3246" s="5">
        <v>3245</v>
      </c>
      <c r="B3246" s="6" t="s">
        <v>9440</v>
      </c>
      <c r="C3246" s="6" t="s">
        <v>9441</v>
      </c>
      <c r="D3246" s="4" t="s">
        <v>9442</v>
      </c>
      <c r="E3246" s="4" t="s">
        <v>501</v>
      </c>
      <c r="F3246" s="4" t="s">
        <v>7409</v>
      </c>
    </row>
    <row r="3247" spans="1:6" ht="15.75" customHeight="1">
      <c r="A3247" s="5">
        <v>3246</v>
      </c>
      <c r="B3247" s="6" t="s">
        <v>9443</v>
      </c>
      <c r="C3247" s="6" t="s">
        <v>9444</v>
      </c>
      <c r="D3247" s="4" t="s">
        <v>9445</v>
      </c>
      <c r="E3247" s="4" t="s">
        <v>6279</v>
      </c>
      <c r="F3247" s="4" t="s">
        <v>7409</v>
      </c>
    </row>
    <row r="3248" spans="1:6" ht="15.75" customHeight="1">
      <c r="A3248" s="5">
        <v>3247</v>
      </c>
      <c r="B3248" s="6" t="s">
        <v>9446</v>
      </c>
      <c r="C3248" s="6" t="s">
        <v>9447</v>
      </c>
      <c r="D3248" s="4" t="s">
        <v>9448</v>
      </c>
      <c r="E3248" s="4" t="s">
        <v>6195</v>
      </c>
      <c r="F3248" s="4" t="s">
        <v>7409</v>
      </c>
    </row>
    <row r="3249" spans="1:6" ht="15.75" customHeight="1">
      <c r="A3249" s="5">
        <v>3248</v>
      </c>
      <c r="B3249" s="6" t="s">
        <v>9449</v>
      </c>
      <c r="C3249" s="6" t="s">
        <v>9450</v>
      </c>
      <c r="D3249" s="4" t="s">
        <v>9451</v>
      </c>
      <c r="E3249" s="4" t="s">
        <v>6391</v>
      </c>
      <c r="F3249" s="4" t="s">
        <v>7409</v>
      </c>
    </row>
    <row r="3250" spans="1:6" ht="15.75" customHeight="1">
      <c r="A3250" s="5">
        <v>3249</v>
      </c>
      <c r="B3250" s="6" t="s">
        <v>9452</v>
      </c>
      <c r="C3250" s="6" t="s">
        <v>9453</v>
      </c>
      <c r="D3250" s="4" t="s">
        <v>9454</v>
      </c>
      <c r="E3250" s="4" t="s">
        <v>569</v>
      </c>
      <c r="F3250" s="4" t="s">
        <v>7409</v>
      </c>
    </row>
    <row r="3251" spans="1:6" ht="15.75" customHeight="1">
      <c r="A3251" s="5">
        <v>3250</v>
      </c>
      <c r="B3251" s="6" t="s">
        <v>9455</v>
      </c>
      <c r="C3251" s="6" t="s">
        <v>9456</v>
      </c>
      <c r="D3251" s="4" t="s">
        <v>9457</v>
      </c>
      <c r="E3251" s="4" t="s">
        <v>6254</v>
      </c>
      <c r="F3251" s="4" t="s">
        <v>7409</v>
      </c>
    </row>
    <row r="3252" spans="1:6" ht="15.75" customHeight="1">
      <c r="A3252" s="5">
        <v>3251</v>
      </c>
      <c r="B3252" s="6" t="s">
        <v>9458</v>
      </c>
      <c r="C3252" s="6" t="s">
        <v>9459</v>
      </c>
      <c r="D3252" s="4" t="s">
        <v>9460</v>
      </c>
      <c r="E3252" s="4" t="s">
        <v>6176</v>
      </c>
      <c r="F3252" s="4" t="s">
        <v>7409</v>
      </c>
    </row>
    <row r="3253" spans="1:6" ht="15.75" customHeight="1">
      <c r="A3253" s="5">
        <v>3252</v>
      </c>
      <c r="B3253" s="6" t="s">
        <v>9461</v>
      </c>
      <c r="C3253" s="6" t="s">
        <v>9462</v>
      </c>
      <c r="D3253" s="4" t="s">
        <v>9463</v>
      </c>
      <c r="E3253" s="4" t="s">
        <v>6410</v>
      </c>
      <c r="F3253" s="4" t="s">
        <v>7409</v>
      </c>
    </row>
    <row r="3254" spans="1:6" ht="15.75" customHeight="1">
      <c r="A3254" s="5">
        <v>3253</v>
      </c>
      <c r="B3254" s="6" t="s">
        <v>9464</v>
      </c>
      <c r="C3254" s="6" t="s">
        <v>9465</v>
      </c>
      <c r="D3254" s="4" t="s">
        <v>9466</v>
      </c>
      <c r="E3254" s="4" t="s">
        <v>6279</v>
      </c>
      <c r="F3254" s="4" t="s">
        <v>7409</v>
      </c>
    </row>
    <row r="3255" spans="1:6" ht="15.75" customHeight="1">
      <c r="A3255" s="5">
        <v>3254</v>
      </c>
      <c r="B3255" s="6" t="s">
        <v>9467</v>
      </c>
      <c r="C3255" s="6" t="s">
        <v>9468</v>
      </c>
      <c r="D3255" s="4" t="s">
        <v>9469</v>
      </c>
      <c r="E3255" s="4" t="s">
        <v>6254</v>
      </c>
      <c r="F3255" s="4" t="s">
        <v>7409</v>
      </c>
    </row>
    <row r="3256" spans="1:6" ht="15.75" customHeight="1">
      <c r="A3256" s="5">
        <v>3255</v>
      </c>
      <c r="B3256" s="6" t="s">
        <v>9470</v>
      </c>
      <c r="C3256" s="6" t="s">
        <v>9471</v>
      </c>
      <c r="D3256" s="4" t="s">
        <v>9472</v>
      </c>
      <c r="E3256" s="4" t="s">
        <v>384</v>
      </c>
      <c r="F3256" s="4" t="s">
        <v>7409</v>
      </c>
    </row>
    <row r="3257" spans="1:6" ht="15.75" customHeight="1">
      <c r="A3257" s="5">
        <v>3256</v>
      </c>
      <c r="B3257" s="6" t="s">
        <v>9473</v>
      </c>
      <c r="C3257" s="6" t="s">
        <v>9474</v>
      </c>
      <c r="D3257" s="4" t="s">
        <v>9466</v>
      </c>
      <c r="E3257" s="4" t="s">
        <v>6279</v>
      </c>
      <c r="F3257" s="4" t="s">
        <v>7409</v>
      </c>
    </row>
    <row r="3258" spans="1:6" ht="15.75" customHeight="1">
      <c r="A3258" s="5">
        <v>3257</v>
      </c>
      <c r="B3258" s="6" t="s">
        <v>9467</v>
      </c>
      <c r="C3258" s="6" t="s">
        <v>9468</v>
      </c>
      <c r="D3258" s="4" t="s">
        <v>9475</v>
      </c>
      <c r="E3258" s="4" t="s">
        <v>6195</v>
      </c>
      <c r="F3258" s="4" t="s">
        <v>7409</v>
      </c>
    </row>
    <row r="3259" spans="1:6" ht="15.75" customHeight="1">
      <c r="A3259" s="5">
        <v>3258</v>
      </c>
      <c r="B3259" s="6" t="s">
        <v>9476</v>
      </c>
      <c r="C3259" s="6" t="s">
        <v>9477</v>
      </c>
      <c r="D3259" s="4" t="s">
        <v>9478</v>
      </c>
      <c r="E3259" s="4" t="s">
        <v>6195</v>
      </c>
      <c r="F3259" s="4" t="s">
        <v>7409</v>
      </c>
    </row>
    <row r="3260" spans="1:6" ht="15.75" customHeight="1">
      <c r="A3260" s="5">
        <v>3259</v>
      </c>
      <c r="B3260" s="6" t="s">
        <v>9479</v>
      </c>
      <c r="C3260" s="6" t="s">
        <v>9480</v>
      </c>
      <c r="D3260" s="4" t="s">
        <v>9481</v>
      </c>
      <c r="E3260" s="4" t="s">
        <v>569</v>
      </c>
      <c r="F3260" s="4" t="s">
        <v>7409</v>
      </c>
    </row>
    <row r="3261" spans="1:6" ht="15.75" customHeight="1">
      <c r="A3261" s="5">
        <v>3260</v>
      </c>
      <c r="B3261" s="6" t="s">
        <v>9482</v>
      </c>
      <c r="C3261" s="6" t="s">
        <v>9483</v>
      </c>
      <c r="D3261" s="4" t="s">
        <v>9484</v>
      </c>
      <c r="E3261" s="4" t="s">
        <v>6279</v>
      </c>
      <c r="F3261" s="4" t="s">
        <v>7409</v>
      </c>
    </row>
    <row r="3262" spans="1:6" ht="15.75" customHeight="1">
      <c r="A3262" s="5">
        <v>3261</v>
      </c>
      <c r="B3262" s="6" t="s">
        <v>9485</v>
      </c>
      <c r="C3262" s="6" t="s">
        <v>9486</v>
      </c>
      <c r="D3262" s="4" t="s">
        <v>9487</v>
      </c>
      <c r="E3262" s="4" t="s">
        <v>6254</v>
      </c>
      <c r="F3262" s="4" t="s">
        <v>7409</v>
      </c>
    </row>
    <row r="3263" spans="1:6" ht="15.75" customHeight="1">
      <c r="A3263" s="5">
        <v>3262</v>
      </c>
      <c r="B3263" s="6" t="s">
        <v>9488</v>
      </c>
      <c r="C3263" s="6" t="s">
        <v>9489</v>
      </c>
      <c r="D3263" s="4" t="s">
        <v>9490</v>
      </c>
      <c r="E3263" s="4" t="s">
        <v>6279</v>
      </c>
      <c r="F3263" s="4" t="s">
        <v>7409</v>
      </c>
    </row>
    <row r="3264" spans="1:6" ht="15.75" customHeight="1">
      <c r="A3264" s="5">
        <v>3263</v>
      </c>
      <c r="B3264" s="6" t="s">
        <v>9491</v>
      </c>
      <c r="C3264" s="6" t="s">
        <v>9492</v>
      </c>
      <c r="D3264" s="4" t="s">
        <v>9493</v>
      </c>
      <c r="E3264" s="4" t="s">
        <v>569</v>
      </c>
      <c r="F3264" s="4" t="s">
        <v>7409</v>
      </c>
    </row>
    <row r="3265" spans="1:6" ht="15.75" customHeight="1">
      <c r="A3265" s="5">
        <v>3264</v>
      </c>
      <c r="B3265" s="6" t="s">
        <v>9494</v>
      </c>
      <c r="C3265" s="6" t="s">
        <v>9495</v>
      </c>
      <c r="D3265" s="4" t="s">
        <v>9496</v>
      </c>
      <c r="E3265" s="4" t="s">
        <v>6279</v>
      </c>
      <c r="F3265" s="4" t="s">
        <v>7409</v>
      </c>
    </row>
    <row r="3266" spans="1:6" ht="15.75" customHeight="1">
      <c r="A3266" s="5">
        <v>3265</v>
      </c>
      <c r="B3266" s="6" t="s">
        <v>9497</v>
      </c>
      <c r="C3266" s="6" t="s">
        <v>9498</v>
      </c>
      <c r="D3266" s="4" t="s">
        <v>9499</v>
      </c>
      <c r="E3266" s="4" t="s">
        <v>6254</v>
      </c>
      <c r="F3266" s="4" t="s">
        <v>7409</v>
      </c>
    </row>
    <row r="3267" spans="1:6" ht="15.75" customHeight="1">
      <c r="A3267" s="5">
        <v>3266</v>
      </c>
      <c r="B3267" s="6" t="s">
        <v>9500</v>
      </c>
      <c r="C3267" s="6" t="s">
        <v>9501</v>
      </c>
      <c r="D3267" s="4" t="s">
        <v>9502</v>
      </c>
      <c r="E3267" s="4" t="s">
        <v>6254</v>
      </c>
      <c r="F3267" s="4" t="s">
        <v>7409</v>
      </c>
    </row>
    <row r="3268" spans="1:6" ht="15.75" customHeight="1">
      <c r="A3268" s="5">
        <v>3267</v>
      </c>
      <c r="B3268" s="6" t="s">
        <v>9503</v>
      </c>
      <c r="C3268" s="6" t="s">
        <v>9504</v>
      </c>
      <c r="D3268" s="4" t="s">
        <v>9505</v>
      </c>
      <c r="E3268" s="4" t="s">
        <v>6254</v>
      </c>
      <c r="F3268" s="4" t="s">
        <v>7409</v>
      </c>
    </row>
    <row r="3269" spans="1:6" ht="15.75" customHeight="1">
      <c r="A3269" s="5">
        <v>3268</v>
      </c>
      <c r="B3269" s="6" t="s">
        <v>9506</v>
      </c>
      <c r="C3269" s="6" t="s">
        <v>9507</v>
      </c>
      <c r="D3269" s="4" t="s">
        <v>9508</v>
      </c>
      <c r="E3269" s="4" t="s">
        <v>6279</v>
      </c>
      <c r="F3269" s="4" t="s">
        <v>7409</v>
      </c>
    </row>
    <row r="3270" spans="1:6" ht="15.75" customHeight="1">
      <c r="A3270" s="5">
        <v>3269</v>
      </c>
      <c r="B3270" s="6" t="s">
        <v>9509</v>
      </c>
      <c r="C3270" s="6" t="s">
        <v>9510</v>
      </c>
      <c r="D3270" s="4" t="s">
        <v>9511</v>
      </c>
      <c r="E3270" s="4" t="s">
        <v>6176</v>
      </c>
      <c r="F3270" s="4" t="s">
        <v>7409</v>
      </c>
    </row>
    <row r="3271" spans="1:6" ht="15.75" customHeight="1">
      <c r="A3271" s="5">
        <v>3270</v>
      </c>
      <c r="B3271" s="6" t="s">
        <v>9512</v>
      </c>
      <c r="C3271" s="6" t="s">
        <v>9513</v>
      </c>
      <c r="D3271" s="4" t="s">
        <v>9514</v>
      </c>
      <c r="E3271" s="4" t="s">
        <v>6254</v>
      </c>
      <c r="F3271" s="4" t="s">
        <v>7409</v>
      </c>
    </row>
    <row r="3272" spans="1:6" ht="15.75" customHeight="1">
      <c r="A3272" s="5">
        <v>3271</v>
      </c>
      <c r="B3272" s="6" t="s">
        <v>9515</v>
      </c>
      <c r="C3272" s="6" t="s">
        <v>9516</v>
      </c>
      <c r="D3272" s="4" t="s">
        <v>9517</v>
      </c>
      <c r="E3272" s="4" t="s">
        <v>6204</v>
      </c>
      <c r="F3272" s="4" t="s">
        <v>7409</v>
      </c>
    </row>
    <row r="3273" spans="1:6" ht="15.75" customHeight="1">
      <c r="A3273" s="5">
        <v>3272</v>
      </c>
      <c r="B3273" s="6" t="s">
        <v>9518</v>
      </c>
      <c r="C3273" s="6" t="s">
        <v>9519</v>
      </c>
      <c r="D3273" s="4" t="s">
        <v>9520</v>
      </c>
      <c r="E3273" s="4" t="s">
        <v>40</v>
      </c>
      <c r="F3273" s="4" t="s">
        <v>7409</v>
      </c>
    </row>
    <row r="3274" spans="1:6" ht="15.75" customHeight="1">
      <c r="A3274" s="5">
        <v>3273</v>
      </c>
      <c r="B3274" s="6" t="s">
        <v>9521</v>
      </c>
      <c r="C3274" s="6" t="s">
        <v>9522</v>
      </c>
      <c r="D3274" s="4" t="s">
        <v>9523</v>
      </c>
      <c r="E3274" s="4" t="s">
        <v>384</v>
      </c>
      <c r="F3274" s="4" t="s">
        <v>7409</v>
      </c>
    </row>
    <row r="3275" spans="1:6" ht="15.75" customHeight="1">
      <c r="A3275" s="5">
        <v>3274</v>
      </c>
      <c r="B3275" s="6" t="s">
        <v>9524</v>
      </c>
      <c r="C3275" s="6" t="s">
        <v>9525</v>
      </c>
      <c r="D3275" s="4" t="s">
        <v>9526</v>
      </c>
      <c r="E3275" s="4" t="s">
        <v>6195</v>
      </c>
      <c r="F3275" s="4" t="s">
        <v>7409</v>
      </c>
    </row>
    <row r="3276" spans="1:6" ht="15.75" customHeight="1">
      <c r="A3276" s="5">
        <v>3275</v>
      </c>
      <c r="B3276" s="6" t="s">
        <v>9527</v>
      </c>
      <c r="C3276" s="6" t="s">
        <v>9528</v>
      </c>
      <c r="D3276" s="4" t="s">
        <v>9529</v>
      </c>
      <c r="E3276" s="4" t="s">
        <v>6279</v>
      </c>
      <c r="F3276" s="4" t="s">
        <v>7409</v>
      </c>
    </row>
    <row r="3277" spans="1:6" ht="15.75" customHeight="1">
      <c r="A3277" s="5">
        <v>3276</v>
      </c>
      <c r="B3277" s="6" t="s">
        <v>9530</v>
      </c>
      <c r="C3277" s="6" t="s">
        <v>9531</v>
      </c>
      <c r="D3277" s="4" t="s">
        <v>9532</v>
      </c>
      <c r="E3277" s="4" t="s">
        <v>6279</v>
      </c>
      <c r="F3277" s="4" t="s">
        <v>7409</v>
      </c>
    </row>
    <row r="3278" spans="1:6" ht="15.75" customHeight="1">
      <c r="A3278" s="5">
        <v>3277</v>
      </c>
      <c r="B3278" s="6" t="s">
        <v>9533</v>
      </c>
      <c r="C3278" s="6" t="s">
        <v>9534</v>
      </c>
      <c r="D3278" s="4" t="s">
        <v>9535</v>
      </c>
      <c r="E3278" s="4" t="s">
        <v>6279</v>
      </c>
      <c r="F3278" s="4" t="s">
        <v>7409</v>
      </c>
    </row>
    <row r="3279" spans="1:6" ht="15.75" customHeight="1">
      <c r="A3279" s="5">
        <v>3278</v>
      </c>
      <c r="B3279" s="6" t="s">
        <v>9536</v>
      </c>
      <c r="C3279" s="6" t="s">
        <v>9537</v>
      </c>
      <c r="D3279" s="4" t="s">
        <v>9538</v>
      </c>
      <c r="E3279" s="4" t="s">
        <v>6195</v>
      </c>
      <c r="F3279" s="4" t="s">
        <v>7409</v>
      </c>
    </row>
    <row r="3280" spans="1:6" ht="15.75" customHeight="1">
      <c r="A3280" s="5">
        <v>3279</v>
      </c>
      <c r="B3280" s="6" t="s">
        <v>9539</v>
      </c>
      <c r="C3280" s="6" t="s">
        <v>9540</v>
      </c>
      <c r="D3280" s="4" t="s">
        <v>9541</v>
      </c>
      <c r="E3280" s="4" t="s">
        <v>501</v>
      </c>
      <c r="F3280" s="4" t="s">
        <v>7409</v>
      </c>
    </row>
    <row r="3281" spans="1:6" ht="15.75" customHeight="1">
      <c r="A3281" s="5">
        <v>3280</v>
      </c>
      <c r="B3281" s="6" t="s">
        <v>9542</v>
      </c>
      <c r="C3281" s="6" t="s">
        <v>9543</v>
      </c>
      <c r="D3281" s="4" t="s">
        <v>9544</v>
      </c>
      <c r="E3281" s="4" t="s">
        <v>40</v>
      </c>
      <c r="F3281" s="4" t="s">
        <v>7409</v>
      </c>
    </row>
    <row r="3282" spans="1:6" ht="15.75" customHeight="1">
      <c r="A3282" s="5">
        <v>3281</v>
      </c>
      <c r="B3282" s="6" t="s">
        <v>9545</v>
      </c>
      <c r="C3282" s="6" t="s">
        <v>9546</v>
      </c>
      <c r="D3282" s="4" t="s">
        <v>9547</v>
      </c>
      <c r="E3282" s="4" t="s">
        <v>6204</v>
      </c>
      <c r="F3282" s="4" t="s">
        <v>7409</v>
      </c>
    </row>
    <row r="3283" spans="1:6" ht="15.75" customHeight="1">
      <c r="A3283" s="5">
        <v>3282</v>
      </c>
      <c r="B3283" s="6" t="s">
        <v>9548</v>
      </c>
      <c r="C3283" s="6" t="s">
        <v>9549</v>
      </c>
      <c r="D3283" s="4" t="s">
        <v>9550</v>
      </c>
      <c r="E3283" s="4" t="s">
        <v>6204</v>
      </c>
      <c r="F3283" s="4" t="s">
        <v>7409</v>
      </c>
    </row>
    <row r="3284" spans="1:6" ht="15.75" customHeight="1">
      <c r="A3284" s="5">
        <v>3283</v>
      </c>
      <c r="B3284" s="6" t="s">
        <v>9551</v>
      </c>
      <c r="C3284" s="6" t="s">
        <v>9552</v>
      </c>
      <c r="D3284" s="4" t="s">
        <v>9553</v>
      </c>
      <c r="E3284" s="4" t="s">
        <v>6204</v>
      </c>
      <c r="F3284" s="4" t="s">
        <v>7409</v>
      </c>
    </row>
    <row r="3285" spans="1:6" ht="15.75" customHeight="1">
      <c r="A3285" s="5">
        <v>3284</v>
      </c>
      <c r="B3285" s="6" t="s">
        <v>9554</v>
      </c>
      <c r="C3285" s="6" t="s">
        <v>9555</v>
      </c>
      <c r="D3285" s="4" t="s">
        <v>9556</v>
      </c>
      <c r="E3285" s="4" t="s">
        <v>6279</v>
      </c>
      <c r="F3285" s="4" t="s">
        <v>7409</v>
      </c>
    </row>
    <row r="3286" spans="1:6" ht="15.75" customHeight="1">
      <c r="A3286" s="5">
        <v>3285</v>
      </c>
      <c r="B3286" s="6" t="s">
        <v>9557</v>
      </c>
      <c r="C3286" s="6" t="s">
        <v>8484</v>
      </c>
      <c r="D3286" s="4" t="s">
        <v>9558</v>
      </c>
      <c r="E3286" s="4" t="s">
        <v>40</v>
      </c>
      <c r="F3286" s="4" t="s">
        <v>7409</v>
      </c>
    </row>
    <row r="3287" spans="1:6" ht="15.75" customHeight="1">
      <c r="A3287" s="5">
        <v>3286</v>
      </c>
      <c r="B3287" s="6" t="s">
        <v>9559</v>
      </c>
      <c r="C3287" s="6" t="s">
        <v>9560</v>
      </c>
      <c r="D3287" s="4" t="s">
        <v>9561</v>
      </c>
      <c r="E3287" s="4" t="s">
        <v>384</v>
      </c>
      <c r="F3287" s="4" t="s">
        <v>7409</v>
      </c>
    </row>
    <row r="3288" spans="1:6" ht="15.75" customHeight="1">
      <c r="A3288" s="5">
        <v>3287</v>
      </c>
      <c r="B3288" s="6" t="s">
        <v>9562</v>
      </c>
      <c r="C3288" s="6" t="s">
        <v>9563</v>
      </c>
      <c r="D3288" s="4" t="s">
        <v>9564</v>
      </c>
      <c r="E3288" s="4" t="s">
        <v>384</v>
      </c>
      <c r="F3288" s="4" t="s">
        <v>7409</v>
      </c>
    </row>
    <row r="3289" spans="1:6" ht="15.75" customHeight="1">
      <c r="A3289" s="5">
        <v>3288</v>
      </c>
      <c r="B3289" s="6" t="s">
        <v>9565</v>
      </c>
      <c r="C3289" s="6" t="s">
        <v>9566</v>
      </c>
      <c r="D3289" s="4" t="s">
        <v>9567</v>
      </c>
      <c r="E3289" s="4" t="s">
        <v>501</v>
      </c>
      <c r="F3289" s="4" t="s">
        <v>7409</v>
      </c>
    </row>
    <row r="3290" spans="1:6" ht="15.75" customHeight="1">
      <c r="A3290" s="5">
        <v>3289</v>
      </c>
      <c r="B3290" s="6" t="s">
        <v>9568</v>
      </c>
      <c r="C3290" s="6" t="s">
        <v>9569</v>
      </c>
      <c r="D3290" s="4" t="s">
        <v>9570</v>
      </c>
      <c r="E3290" s="4" t="s">
        <v>6195</v>
      </c>
      <c r="F3290" s="4" t="s">
        <v>7409</v>
      </c>
    </row>
    <row r="3291" spans="1:6" ht="15.75" customHeight="1">
      <c r="A3291" s="5">
        <v>3290</v>
      </c>
      <c r="B3291" s="6" t="s">
        <v>9571</v>
      </c>
      <c r="C3291" s="6" t="s">
        <v>9572</v>
      </c>
      <c r="D3291" s="4" t="s">
        <v>9573</v>
      </c>
      <c r="E3291" s="4" t="s">
        <v>40</v>
      </c>
      <c r="F3291" s="4" t="s">
        <v>7409</v>
      </c>
    </row>
    <row r="3292" spans="1:6" ht="15.75" customHeight="1">
      <c r="A3292" s="5">
        <v>3291</v>
      </c>
      <c r="B3292" s="6" t="s">
        <v>9574</v>
      </c>
      <c r="C3292" s="6" t="s">
        <v>9575</v>
      </c>
      <c r="D3292" s="4" t="s">
        <v>9576</v>
      </c>
      <c r="E3292" s="4" t="s">
        <v>6391</v>
      </c>
      <c r="F3292" s="4" t="s">
        <v>7409</v>
      </c>
    </row>
    <row r="3293" spans="1:6" ht="15.75" customHeight="1">
      <c r="A3293" s="5">
        <v>3292</v>
      </c>
      <c r="B3293" s="6" t="s">
        <v>9577</v>
      </c>
      <c r="C3293" s="6" t="s">
        <v>9578</v>
      </c>
      <c r="D3293" s="4" t="s">
        <v>9573</v>
      </c>
      <c r="E3293" s="4" t="s">
        <v>40</v>
      </c>
      <c r="F3293" s="4" t="s">
        <v>7409</v>
      </c>
    </row>
    <row r="3294" spans="1:6" ht="15.75" customHeight="1">
      <c r="A3294" s="5">
        <v>3293</v>
      </c>
      <c r="B3294" s="6" t="s">
        <v>9574</v>
      </c>
      <c r="C3294" s="6" t="s">
        <v>9579</v>
      </c>
      <c r="D3294" s="4" t="s">
        <v>9580</v>
      </c>
      <c r="E3294" s="4" t="s">
        <v>6176</v>
      </c>
      <c r="F3294" s="4" t="s">
        <v>7409</v>
      </c>
    </row>
    <row r="3295" spans="1:6" ht="15.75" customHeight="1">
      <c r="A3295" s="5">
        <v>3294</v>
      </c>
      <c r="B3295" s="6" t="s">
        <v>9581</v>
      </c>
      <c r="C3295" s="6" t="s">
        <v>9582</v>
      </c>
      <c r="D3295" s="4" t="s">
        <v>9583</v>
      </c>
      <c r="E3295" s="4" t="s">
        <v>384</v>
      </c>
      <c r="F3295" s="4" t="s">
        <v>7409</v>
      </c>
    </row>
    <row r="3296" spans="1:6" ht="15.75" customHeight="1">
      <c r="A3296" s="5">
        <v>3295</v>
      </c>
      <c r="B3296" s="6" t="s">
        <v>9584</v>
      </c>
      <c r="C3296" s="6" t="s">
        <v>9585</v>
      </c>
      <c r="D3296" s="4" t="s">
        <v>9586</v>
      </c>
      <c r="E3296" s="4" t="s">
        <v>384</v>
      </c>
      <c r="F3296" s="4" t="s">
        <v>7409</v>
      </c>
    </row>
    <row r="3297" spans="1:6" ht="15.75" customHeight="1">
      <c r="A3297" s="5">
        <v>3296</v>
      </c>
      <c r="B3297" s="6" t="s">
        <v>9587</v>
      </c>
      <c r="C3297" s="6" t="s">
        <v>9588</v>
      </c>
      <c r="D3297" s="4" t="s">
        <v>9589</v>
      </c>
      <c r="E3297" s="4" t="s">
        <v>1769</v>
      </c>
      <c r="F3297" s="4" t="s">
        <v>7409</v>
      </c>
    </row>
    <row r="3298" spans="1:6" ht="15.75" customHeight="1">
      <c r="A3298" s="5">
        <v>3297</v>
      </c>
      <c r="B3298" s="6" t="s">
        <v>9590</v>
      </c>
      <c r="C3298" s="6" t="s">
        <v>9591</v>
      </c>
      <c r="D3298" s="4" t="s">
        <v>9592</v>
      </c>
      <c r="E3298" s="4" t="s">
        <v>6254</v>
      </c>
      <c r="F3298" s="4" t="s">
        <v>7409</v>
      </c>
    </row>
    <row r="3299" spans="1:6" ht="15.75" customHeight="1">
      <c r="A3299" s="5">
        <v>3298</v>
      </c>
      <c r="B3299" s="6" t="s">
        <v>9593</v>
      </c>
      <c r="C3299" s="6" t="s">
        <v>9594</v>
      </c>
      <c r="D3299" s="4" t="s">
        <v>9595</v>
      </c>
      <c r="E3299" s="4" t="s">
        <v>569</v>
      </c>
      <c r="F3299" s="4" t="s">
        <v>7409</v>
      </c>
    </row>
    <row r="3300" spans="1:6" ht="15.75" customHeight="1">
      <c r="A3300" s="5">
        <v>3299</v>
      </c>
      <c r="B3300" s="6" t="s">
        <v>9596</v>
      </c>
      <c r="C3300" s="6" t="s">
        <v>9597</v>
      </c>
      <c r="D3300" s="4" t="s">
        <v>9598</v>
      </c>
      <c r="E3300" s="4" t="s">
        <v>1769</v>
      </c>
      <c r="F3300" s="4" t="s">
        <v>7409</v>
      </c>
    </row>
    <row r="3301" spans="1:6" ht="15.75" customHeight="1">
      <c r="A3301" s="5">
        <v>3300</v>
      </c>
      <c r="B3301" s="6" t="s">
        <v>9599</v>
      </c>
      <c r="C3301" s="6" t="s">
        <v>9600</v>
      </c>
      <c r="D3301" s="4" t="s">
        <v>9601</v>
      </c>
      <c r="E3301" s="4" t="s">
        <v>1769</v>
      </c>
      <c r="F3301" s="4" t="s">
        <v>7409</v>
      </c>
    </row>
    <row r="3302" spans="1:6" ht="15.75" customHeight="1">
      <c r="A3302" s="5">
        <v>3301</v>
      </c>
      <c r="B3302" s="6" t="s">
        <v>9602</v>
      </c>
      <c r="C3302" s="6" t="s">
        <v>9603</v>
      </c>
      <c r="D3302" s="4" t="s">
        <v>9604</v>
      </c>
      <c r="E3302" s="4" t="s">
        <v>1769</v>
      </c>
      <c r="F3302" s="4" t="s">
        <v>7409</v>
      </c>
    </row>
    <row r="3303" spans="1:6" ht="15.75" customHeight="1">
      <c r="A3303" s="5">
        <v>3302</v>
      </c>
      <c r="B3303" s="6" t="s">
        <v>9605</v>
      </c>
      <c r="C3303" s="6" t="s">
        <v>9606</v>
      </c>
      <c r="D3303" s="4" t="s">
        <v>9607</v>
      </c>
      <c r="E3303" s="4" t="s">
        <v>6254</v>
      </c>
      <c r="F3303" s="4" t="s">
        <v>7409</v>
      </c>
    </row>
    <row r="3304" spans="1:6" ht="15.75" customHeight="1">
      <c r="A3304" s="5">
        <v>3303</v>
      </c>
      <c r="B3304" s="6" t="s">
        <v>9608</v>
      </c>
      <c r="C3304" s="6" t="s">
        <v>9609</v>
      </c>
      <c r="D3304" s="4" t="s">
        <v>9610</v>
      </c>
      <c r="E3304" s="4" t="s">
        <v>6254</v>
      </c>
      <c r="F3304" s="4" t="s">
        <v>7409</v>
      </c>
    </row>
    <row r="3305" spans="1:6" ht="15.75" customHeight="1">
      <c r="A3305" s="5">
        <v>3304</v>
      </c>
      <c r="B3305" s="6" t="s">
        <v>9611</v>
      </c>
      <c r="C3305" s="6" t="s">
        <v>9612</v>
      </c>
      <c r="D3305" s="4" t="s">
        <v>9613</v>
      </c>
      <c r="E3305" s="4" t="s">
        <v>6391</v>
      </c>
      <c r="F3305" s="4" t="s">
        <v>7409</v>
      </c>
    </row>
    <row r="3306" spans="1:6" ht="15.75" customHeight="1">
      <c r="A3306" s="5">
        <v>3305</v>
      </c>
      <c r="B3306" s="6" t="s">
        <v>9614</v>
      </c>
      <c r="C3306" s="6" t="s">
        <v>9615</v>
      </c>
      <c r="D3306" s="4" t="s">
        <v>9616</v>
      </c>
      <c r="E3306" s="4" t="s">
        <v>6254</v>
      </c>
      <c r="F3306" s="4" t="s">
        <v>7409</v>
      </c>
    </row>
    <row r="3307" spans="1:6" ht="15.75" customHeight="1">
      <c r="A3307" s="5">
        <v>3306</v>
      </c>
      <c r="B3307" s="6" t="s">
        <v>9617</v>
      </c>
      <c r="C3307" s="6" t="s">
        <v>9618</v>
      </c>
      <c r="D3307" s="4" t="s">
        <v>9619</v>
      </c>
      <c r="E3307" s="4" t="s">
        <v>6583</v>
      </c>
      <c r="F3307" s="4" t="s">
        <v>7409</v>
      </c>
    </row>
    <row r="3308" spans="1:6" ht="15.75" customHeight="1">
      <c r="A3308" s="5">
        <v>3307</v>
      </c>
      <c r="B3308" s="6" t="s">
        <v>9620</v>
      </c>
      <c r="C3308" s="6" t="s">
        <v>9621</v>
      </c>
      <c r="D3308" s="4" t="s">
        <v>9622</v>
      </c>
      <c r="E3308" s="4" t="s">
        <v>6254</v>
      </c>
      <c r="F3308" s="4" t="s">
        <v>7409</v>
      </c>
    </row>
    <row r="3309" spans="1:6" ht="15.75" customHeight="1">
      <c r="A3309" s="5">
        <v>3308</v>
      </c>
      <c r="B3309" s="6" t="s">
        <v>9623</v>
      </c>
      <c r="C3309" s="6" t="s">
        <v>9624</v>
      </c>
      <c r="D3309" s="4" t="s">
        <v>9625</v>
      </c>
      <c r="E3309" s="4" t="s">
        <v>1769</v>
      </c>
      <c r="F3309" s="4" t="s">
        <v>7409</v>
      </c>
    </row>
    <row r="3310" spans="1:6" ht="15.75" customHeight="1">
      <c r="A3310" s="5">
        <v>3309</v>
      </c>
      <c r="B3310" s="6" t="s">
        <v>9626</v>
      </c>
      <c r="C3310" s="6" t="s">
        <v>9627</v>
      </c>
      <c r="D3310" s="4" t="s">
        <v>9628</v>
      </c>
      <c r="E3310" s="4" t="s">
        <v>1769</v>
      </c>
      <c r="F3310" s="4" t="s">
        <v>7409</v>
      </c>
    </row>
    <row r="3311" spans="1:6" ht="15.75" customHeight="1">
      <c r="A3311" s="5">
        <v>3310</v>
      </c>
      <c r="B3311" s="6" t="s">
        <v>9629</v>
      </c>
      <c r="C3311" s="6" t="s">
        <v>9630</v>
      </c>
      <c r="D3311" s="4" t="s">
        <v>9631</v>
      </c>
      <c r="E3311" s="4" t="s">
        <v>6391</v>
      </c>
      <c r="F3311" s="4" t="s">
        <v>7409</v>
      </c>
    </row>
    <row r="3312" spans="1:6" ht="15.75" customHeight="1">
      <c r="A3312" s="5">
        <v>3311</v>
      </c>
      <c r="B3312" s="6" t="s">
        <v>9632</v>
      </c>
      <c r="C3312" s="6" t="s">
        <v>9633</v>
      </c>
      <c r="D3312" s="4" t="s">
        <v>9634</v>
      </c>
      <c r="E3312" s="4" t="s">
        <v>6391</v>
      </c>
      <c r="F3312" s="4" t="s">
        <v>7409</v>
      </c>
    </row>
    <row r="3313" spans="1:6" ht="15.75" customHeight="1">
      <c r="A3313" s="5">
        <v>3312</v>
      </c>
      <c r="B3313" s="6" t="s">
        <v>9635</v>
      </c>
      <c r="C3313" s="6" t="s">
        <v>9636</v>
      </c>
      <c r="D3313" s="4" t="s">
        <v>9637</v>
      </c>
      <c r="E3313" s="4" t="s">
        <v>6254</v>
      </c>
      <c r="F3313" s="4" t="s">
        <v>7409</v>
      </c>
    </row>
    <row r="3314" spans="1:6" ht="15.75" customHeight="1">
      <c r="A3314" s="5">
        <v>3313</v>
      </c>
      <c r="B3314" s="6" t="s">
        <v>9638</v>
      </c>
      <c r="C3314" s="6" t="s">
        <v>9639</v>
      </c>
      <c r="D3314" s="4" t="s">
        <v>9640</v>
      </c>
      <c r="E3314" s="4" t="s">
        <v>6195</v>
      </c>
      <c r="F3314" s="4" t="s">
        <v>7409</v>
      </c>
    </row>
    <row r="3315" spans="1:6" ht="15.75" customHeight="1">
      <c r="A3315" s="5">
        <v>3314</v>
      </c>
      <c r="B3315" s="6" t="s">
        <v>9641</v>
      </c>
      <c r="C3315" s="6" t="s">
        <v>9642</v>
      </c>
      <c r="D3315" s="4" t="s">
        <v>9643</v>
      </c>
      <c r="E3315" s="4" t="s">
        <v>6204</v>
      </c>
      <c r="F3315" s="4" t="s">
        <v>7409</v>
      </c>
    </row>
    <row r="3316" spans="1:6" ht="15.75" customHeight="1">
      <c r="A3316" s="5">
        <v>3315</v>
      </c>
      <c r="B3316" s="6" t="s">
        <v>9644</v>
      </c>
      <c r="C3316" s="6" t="s">
        <v>9645</v>
      </c>
      <c r="D3316" s="4" t="s">
        <v>9646</v>
      </c>
      <c r="E3316" s="4" t="s">
        <v>6204</v>
      </c>
      <c r="F3316" s="4" t="s">
        <v>7409</v>
      </c>
    </row>
    <row r="3317" spans="1:6" ht="15.75" customHeight="1">
      <c r="A3317" s="5">
        <v>3316</v>
      </c>
      <c r="B3317" s="6" t="s">
        <v>9647</v>
      </c>
      <c r="C3317" s="6" t="s">
        <v>9648</v>
      </c>
      <c r="D3317" s="4" t="s">
        <v>9649</v>
      </c>
      <c r="E3317" s="4" t="s">
        <v>6204</v>
      </c>
      <c r="F3317" s="4" t="s">
        <v>7409</v>
      </c>
    </row>
    <row r="3318" spans="1:6" ht="15.75" customHeight="1">
      <c r="A3318" s="5">
        <v>3317</v>
      </c>
      <c r="B3318" s="6" t="s">
        <v>9650</v>
      </c>
      <c r="C3318" s="6" t="s">
        <v>9651</v>
      </c>
      <c r="D3318" s="4" t="s">
        <v>9652</v>
      </c>
      <c r="E3318" s="4" t="s">
        <v>6204</v>
      </c>
      <c r="F3318" s="4" t="s">
        <v>7409</v>
      </c>
    </row>
    <row r="3319" spans="1:6" ht="15.75" customHeight="1">
      <c r="A3319" s="5">
        <v>3318</v>
      </c>
      <c r="B3319" s="6" t="s">
        <v>9653</v>
      </c>
      <c r="C3319" s="6" t="s">
        <v>9654</v>
      </c>
      <c r="D3319" s="4" t="s">
        <v>9655</v>
      </c>
      <c r="E3319" s="4" t="s">
        <v>6279</v>
      </c>
      <c r="F3319" s="4" t="s">
        <v>7409</v>
      </c>
    </row>
    <row r="3320" spans="1:6" ht="15.75" customHeight="1">
      <c r="A3320" s="5">
        <v>3319</v>
      </c>
      <c r="B3320" s="6" t="s">
        <v>9656</v>
      </c>
      <c r="C3320" s="6" t="s">
        <v>9657</v>
      </c>
      <c r="D3320" s="4" t="s">
        <v>9658</v>
      </c>
      <c r="E3320" s="4" t="s">
        <v>6254</v>
      </c>
      <c r="F3320" s="4" t="s">
        <v>7409</v>
      </c>
    </row>
    <row r="3321" spans="1:6" ht="15.75" customHeight="1">
      <c r="A3321" s="5">
        <v>3320</v>
      </c>
      <c r="B3321" s="6" t="s">
        <v>9608</v>
      </c>
      <c r="C3321" s="6" t="s">
        <v>9609</v>
      </c>
      <c r="D3321" s="4" t="s">
        <v>9659</v>
      </c>
      <c r="E3321" s="4" t="s">
        <v>1769</v>
      </c>
      <c r="F3321" s="4" t="s">
        <v>7409</v>
      </c>
    </row>
    <row r="3322" spans="1:6" ht="15.75" customHeight="1">
      <c r="A3322" s="5">
        <v>3321</v>
      </c>
      <c r="B3322" s="6" t="s">
        <v>9660</v>
      </c>
      <c r="C3322" s="6" t="s">
        <v>9661</v>
      </c>
      <c r="D3322" s="4" t="s">
        <v>9662</v>
      </c>
      <c r="E3322" s="4" t="s">
        <v>6204</v>
      </c>
      <c r="F3322" s="4" t="s">
        <v>7409</v>
      </c>
    </row>
    <row r="3323" spans="1:6" ht="15.75" customHeight="1">
      <c r="A3323" s="5">
        <v>3322</v>
      </c>
      <c r="B3323" s="6" t="s">
        <v>9663</v>
      </c>
      <c r="C3323" s="6" t="s">
        <v>9664</v>
      </c>
      <c r="D3323" s="4" t="s">
        <v>9665</v>
      </c>
      <c r="E3323" s="4" t="s">
        <v>6204</v>
      </c>
      <c r="F3323" s="4" t="s">
        <v>7409</v>
      </c>
    </row>
    <row r="3324" spans="1:6" ht="15.75" customHeight="1">
      <c r="A3324" s="5">
        <v>3323</v>
      </c>
      <c r="B3324" s="6" t="s">
        <v>9666</v>
      </c>
      <c r="C3324" s="6" t="s">
        <v>9667</v>
      </c>
      <c r="D3324" s="4" t="s">
        <v>9668</v>
      </c>
      <c r="E3324" s="4" t="s">
        <v>6204</v>
      </c>
      <c r="F3324" s="4" t="s">
        <v>7409</v>
      </c>
    </row>
    <row r="3325" spans="1:6" ht="15.75" customHeight="1">
      <c r="A3325" s="5">
        <v>3324</v>
      </c>
      <c r="B3325" s="6" t="s">
        <v>9669</v>
      </c>
      <c r="C3325" s="6" t="s">
        <v>9670</v>
      </c>
      <c r="D3325" s="4" t="s">
        <v>9671</v>
      </c>
      <c r="E3325" s="4" t="s">
        <v>6204</v>
      </c>
      <c r="F3325" s="4" t="s">
        <v>7409</v>
      </c>
    </row>
    <row r="3326" spans="1:6" ht="15.75" customHeight="1">
      <c r="A3326" s="5">
        <v>3325</v>
      </c>
      <c r="B3326" s="6" t="s">
        <v>9672</v>
      </c>
      <c r="C3326" s="6" t="s">
        <v>9673</v>
      </c>
      <c r="D3326" s="4" t="s">
        <v>9674</v>
      </c>
      <c r="E3326" s="4" t="s">
        <v>6204</v>
      </c>
      <c r="F3326" s="4" t="s">
        <v>7409</v>
      </c>
    </row>
    <row r="3327" spans="1:6" ht="15.75" customHeight="1">
      <c r="A3327" s="5">
        <v>3326</v>
      </c>
      <c r="B3327" s="6" t="s">
        <v>9675</v>
      </c>
      <c r="C3327" s="6" t="s">
        <v>9676</v>
      </c>
      <c r="D3327" s="4" t="s">
        <v>9677</v>
      </c>
      <c r="E3327" s="4" t="s">
        <v>6204</v>
      </c>
      <c r="F3327" s="4" t="s">
        <v>7409</v>
      </c>
    </row>
    <row r="3328" spans="1:6" ht="15.75" customHeight="1">
      <c r="A3328" s="5">
        <v>3327</v>
      </c>
      <c r="B3328" s="6" t="s">
        <v>9678</v>
      </c>
      <c r="C3328" s="6" t="s">
        <v>9679</v>
      </c>
      <c r="D3328" s="4" t="s">
        <v>9680</v>
      </c>
      <c r="E3328" s="4" t="s">
        <v>6204</v>
      </c>
      <c r="F3328" s="4" t="s">
        <v>7409</v>
      </c>
    </row>
    <row r="3329" spans="1:6" ht="15.75" customHeight="1">
      <c r="A3329" s="5">
        <v>3328</v>
      </c>
      <c r="B3329" s="6" t="s">
        <v>9681</v>
      </c>
      <c r="C3329" s="6" t="s">
        <v>9682</v>
      </c>
      <c r="D3329" s="4" t="s">
        <v>9683</v>
      </c>
      <c r="E3329" s="4" t="s">
        <v>40</v>
      </c>
      <c r="F3329" s="4" t="s">
        <v>7409</v>
      </c>
    </row>
    <row r="3330" spans="1:6" ht="15.75" customHeight="1">
      <c r="A3330" s="5">
        <v>3329</v>
      </c>
      <c r="B3330" s="6" t="s">
        <v>9684</v>
      </c>
      <c r="C3330" s="6" t="s">
        <v>9685</v>
      </c>
      <c r="D3330" s="4" t="s">
        <v>9386</v>
      </c>
      <c r="E3330" s="4" t="s">
        <v>569</v>
      </c>
      <c r="F3330" s="4" t="s">
        <v>7409</v>
      </c>
    </row>
    <row r="3331" spans="1:6" ht="15.75" customHeight="1">
      <c r="A3331" s="5">
        <v>3330</v>
      </c>
      <c r="B3331" s="6" t="s">
        <v>9387</v>
      </c>
      <c r="C3331" s="6" t="s">
        <v>9686</v>
      </c>
      <c r="D3331" s="4" t="s">
        <v>9687</v>
      </c>
      <c r="E3331" s="4" t="s">
        <v>40</v>
      </c>
      <c r="F3331" s="4" t="s">
        <v>7409</v>
      </c>
    </row>
    <row r="3332" spans="1:6" ht="15.75" customHeight="1">
      <c r="A3332" s="5">
        <v>3331</v>
      </c>
      <c r="B3332" s="6" t="s">
        <v>9688</v>
      </c>
      <c r="C3332" s="6" t="s">
        <v>9689</v>
      </c>
      <c r="D3332" s="4" t="s">
        <v>9690</v>
      </c>
      <c r="E3332" s="4" t="s">
        <v>40</v>
      </c>
      <c r="F3332" s="4" t="s">
        <v>7409</v>
      </c>
    </row>
    <row r="3333" spans="1:6" ht="15.75" customHeight="1">
      <c r="A3333" s="5">
        <v>3332</v>
      </c>
      <c r="B3333" s="6" t="s">
        <v>9691</v>
      </c>
      <c r="C3333" s="6" t="s">
        <v>9692</v>
      </c>
      <c r="D3333" s="4" t="s">
        <v>9693</v>
      </c>
      <c r="E3333" s="4" t="s">
        <v>40</v>
      </c>
      <c r="F3333" s="4" t="s">
        <v>7409</v>
      </c>
    </row>
    <row r="3334" spans="1:6" ht="15.75" customHeight="1">
      <c r="A3334" s="5">
        <v>3333</v>
      </c>
      <c r="B3334" s="6" t="s">
        <v>9694</v>
      </c>
      <c r="C3334" s="6" t="s">
        <v>9695</v>
      </c>
      <c r="D3334" s="4" t="s">
        <v>9696</v>
      </c>
      <c r="E3334" s="4" t="s">
        <v>40</v>
      </c>
      <c r="F3334" s="4" t="s">
        <v>7409</v>
      </c>
    </row>
    <row r="3335" spans="1:6" ht="15.75" customHeight="1">
      <c r="A3335" s="5">
        <v>3334</v>
      </c>
      <c r="B3335" s="6" t="s">
        <v>9697</v>
      </c>
      <c r="C3335" s="6" t="s">
        <v>9698</v>
      </c>
      <c r="D3335" s="4" t="s">
        <v>9699</v>
      </c>
      <c r="E3335" s="4" t="s">
        <v>6204</v>
      </c>
      <c r="F3335" s="4" t="s">
        <v>7409</v>
      </c>
    </row>
    <row r="3336" spans="1:6" ht="15.75" customHeight="1">
      <c r="A3336" s="5">
        <v>3335</v>
      </c>
      <c r="B3336" s="6" t="s">
        <v>9700</v>
      </c>
      <c r="C3336" s="6" t="s">
        <v>9701</v>
      </c>
      <c r="D3336" s="4" t="s">
        <v>9702</v>
      </c>
      <c r="E3336" s="4" t="s">
        <v>6204</v>
      </c>
      <c r="F3336" s="4" t="s">
        <v>7409</v>
      </c>
    </row>
    <row r="3337" spans="1:6" ht="15.75" customHeight="1">
      <c r="A3337" s="5">
        <v>3336</v>
      </c>
      <c r="B3337" s="6" t="s">
        <v>9703</v>
      </c>
      <c r="C3337" s="6" t="s">
        <v>9408</v>
      </c>
      <c r="D3337" s="4" t="s">
        <v>9704</v>
      </c>
      <c r="E3337" s="4" t="s">
        <v>6204</v>
      </c>
      <c r="F3337" s="4" t="s">
        <v>7409</v>
      </c>
    </row>
    <row r="3338" spans="1:6" ht="15.75" customHeight="1">
      <c r="A3338" s="5">
        <v>3337</v>
      </c>
      <c r="B3338" s="6" t="s">
        <v>9705</v>
      </c>
      <c r="C3338" s="6" t="s">
        <v>9706</v>
      </c>
      <c r="D3338" s="4" t="s">
        <v>9707</v>
      </c>
      <c r="E3338" s="4" t="s">
        <v>6204</v>
      </c>
      <c r="F3338" s="4" t="s">
        <v>7409</v>
      </c>
    </row>
    <row r="3339" spans="1:6" ht="15.75" customHeight="1">
      <c r="A3339" s="5">
        <v>3338</v>
      </c>
      <c r="B3339" s="6" t="s">
        <v>9708</v>
      </c>
      <c r="C3339" s="6" t="s">
        <v>9709</v>
      </c>
      <c r="D3339" s="4" t="s">
        <v>9710</v>
      </c>
      <c r="E3339" s="4" t="s">
        <v>6204</v>
      </c>
      <c r="F3339" s="4" t="s">
        <v>7409</v>
      </c>
    </row>
    <row r="3340" spans="1:6" ht="15.75" customHeight="1">
      <c r="A3340" s="5">
        <v>3339</v>
      </c>
      <c r="B3340" s="6" t="s">
        <v>9711</v>
      </c>
      <c r="C3340" s="6" t="s">
        <v>9712</v>
      </c>
      <c r="D3340" s="4" t="s">
        <v>9713</v>
      </c>
      <c r="E3340" s="4" t="s">
        <v>6204</v>
      </c>
      <c r="F3340" s="4" t="s">
        <v>7409</v>
      </c>
    </row>
    <row r="3341" spans="1:6" ht="15.75" customHeight="1">
      <c r="A3341" s="5">
        <v>3340</v>
      </c>
      <c r="B3341" s="6" t="s">
        <v>9714</v>
      </c>
      <c r="C3341" s="6" t="s">
        <v>9715</v>
      </c>
      <c r="D3341" s="4" t="s">
        <v>9716</v>
      </c>
      <c r="E3341" s="4" t="s">
        <v>40</v>
      </c>
      <c r="F3341" s="4" t="s">
        <v>7409</v>
      </c>
    </row>
    <row r="3342" spans="1:6" ht="15.75" customHeight="1">
      <c r="A3342" s="5">
        <v>3341</v>
      </c>
      <c r="B3342" s="6" t="s">
        <v>9717</v>
      </c>
      <c r="C3342" s="6" t="s">
        <v>9718</v>
      </c>
      <c r="D3342" s="4" t="s">
        <v>9719</v>
      </c>
      <c r="E3342" s="4" t="s">
        <v>1769</v>
      </c>
      <c r="F3342" s="4" t="s">
        <v>7409</v>
      </c>
    </row>
    <row r="3343" spans="1:6" ht="15.75" customHeight="1">
      <c r="A3343" s="5">
        <v>3342</v>
      </c>
      <c r="B3343" s="6" t="s">
        <v>9720</v>
      </c>
      <c r="C3343" s="6" t="s">
        <v>9721</v>
      </c>
      <c r="D3343" s="4" t="s">
        <v>9722</v>
      </c>
      <c r="E3343" s="4" t="s">
        <v>40</v>
      </c>
      <c r="F3343" s="4" t="s">
        <v>7409</v>
      </c>
    </row>
    <row r="3344" spans="1:6" ht="15.75" customHeight="1">
      <c r="A3344" s="5">
        <v>3343</v>
      </c>
      <c r="B3344" s="6" t="s">
        <v>9723</v>
      </c>
      <c r="C3344" s="6" t="s">
        <v>9724</v>
      </c>
      <c r="D3344" s="4" t="s">
        <v>9725</v>
      </c>
      <c r="E3344" s="4" t="s">
        <v>6391</v>
      </c>
      <c r="F3344" s="4" t="s">
        <v>7409</v>
      </c>
    </row>
    <row r="3345" spans="1:6" ht="15.75" customHeight="1">
      <c r="A3345" s="5">
        <v>3344</v>
      </c>
      <c r="B3345" s="6" t="s">
        <v>9726</v>
      </c>
      <c r="C3345" s="6" t="s">
        <v>9727</v>
      </c>
      <c r="D3345" s="4" t="s">
        <v>9728</v>
      </c>
      <c r="E3345" s="4" t="s">
        <v>6391</v>
      </c>
      <c r="F3345" s="4" t="s">
        <v>7409</v>
      </c>
    </row>
    <row r="3346" spans="1:6" ht="15.75" customHeight="1">
      <c r="A3346" s="5">
        <v>3345</v>
      </c>
      <c r="B3346" s="6" t="s">
        <v>9729</v>
      </c>
      <c r="C3346" s="6" t="s">
        <v>9730</v>
      </c>
      <c r="D3346" s="4" t="s">
        <v>9731</v>
      </c>
      <c r="E3346" s="4" t="s">
        <v>569</v>
      </c>
      <c r="F3346" s="4" t="s">
        <v>7409</v>
      </c>
    </row>
    <row r="3347" spans="1:6" ht="15.75" customHeight="1">
      <c r="A3347" s="5">
        <v>3346</v>
      </c>
      <c r="B3347" s="6" t="s">
        <v>9732</v>
      </c>
      <c r="C3347" s="6" t="s">
        <v>9733</v>
      </c>
      <c r="D3347" s="4" t="s">
        <v>9734</v>
      </c>
      <c r="E3347" s="4" t="s">
        <v>1769</v>
      </c>
      <c r="F3347" s="4" t="s">
        <v>7409</v>
      </c>
    </row>
    <row r="3348" spans="1:6" ht="15.75" customHeight="1">
      <c r="A3348" s="5">
        <v>3347</v>
      </c>
      <c r="B3348" s="6" t="s">
        <v>9735</v>
      </c>
      <c r="C3348" s="6" t="s">
        <v>9736</v>
      </c>
      <c r="D3348" s="4" t="s">
        <v>9707</v>
      </c>
      <c r="E3348" s="4" t="s">
        <v>6391</v>
      </c>
      <c r="F3348" s="4" t="s">
        <v>7409</v>
      </c>
    </row>
    <row r="3349" spans="1:6" ht="15.75" customHeight="1">
      <c r="A3349" s="5">
        <v>3348</v>
      </c>
      <c r="B3349" s="6" t="s">
        <v>9708</v>
      </c>
      <c r="C3349" s="6" t="s">
        <v>9709</v>
      </c>
      <c r="D3349" s="4" t="s">
        <v>9737</v>
      </c>
      <c r="E3349" s="4" t="s">
        <v>40</v>
      </c>
      <c r="F3349" s="4" t="s">
        <v>7409</v>
      </c>
    </row>
    <row r="3350" spans="1:6" ht="15.75" customHeight="1">
      <c r="A3350" s="5">
        <v>3349</v>
      </c>
      <c r="B3350" s="6" t="s">
        <v>9738</v>
      </c>
      <c r="C3350" s="6" t="s">
        <v>9739</v>
      </c>
      <c r="D3350" s="4" t="s">
        <v>9740</v>
      </c>
      <c r="E3350" s="4" t="s">
        <v>1769</v>
      </c>
      <c r="F3350" s="4" t="s">
        <v>7409</v>
      </c>
    </row>
    <row r="3351" spans="1:6" ht="15.75" customHeight="1">
      <c r="A3351" s="5">
        <v>3350</v>
      </c>
      <c r="B3351" s="6" t="s">
        <v>9741</v>
      </c>
      <c r="C3351" s="6" t="s">
        <v>9742</v>
      </c>
      <c r="D3351" s="4" t="s">
        <v>9743</v>
      </c>
      <c r="E3351" s="4" t="s">
        <v>40</v>
      </c>
      <c r="F3351" s="4" t="s">
        <v>7409</v>
      </c>
    </row>
    <row r="3352" spans="1:6" ht="15.75" customHeight="1">
      <c r="A3352" s="5">
        <v>3351</v>
      </c>
      <c r="B3352" s="6" t="s">
        <v>9744</v>
      </c>
      <c r="C3352" s="6" t="s">
        <v>9745</v>
      </c>
      <c r="D3352" s="4" t="s">
        <v>9746</v>
      </c>
      <c r="E3352" s="4" t="s">
        <v>569</v>
      </c>
      <c r="F3352" s="4" t="s">
        <v>7409</v>
      </c>
    </row>
    <row r="3353" spans="1:6" ht="15.75" customHeight="1">
      <c r="A3353" s="5">
        <v>3352</v>
      </c>
      <c r="B3353" s="6" t="s">
        <v>9747</v>
      </c>
      <c r="C3353" s="6" t="s">
        <v>9686</v>
      </c>
      <c r="D3353" s="4" t="s">
        <v>9748</v>
      </c>
      <c r="E3353" s="4" t="s">
        <v>1769</v>
      </c>
      <c r="F3353" s="4" t="s">
        <v>7409</v>
      </c>
    </row>
    <row r="3354" spans="1:6" ht="15.75" customHeight="1">
      <c r="A3354" s="5">
        <v>3353</v>
      </c>
      <c r="B3354" s="6" t="s">
        <v>9749</v>
      </c>
      <c r="C3354" s="6" t="s">
        <v>9750</v>
      </c>
      <c r="D3354" s="4" t="s">
        <v>9751</v>
      </c>
      <c r="E3354" s="4" t="s">
        <v>1769</v>
      </c>
      <c r="F3354" s="4" t="s">
        <v>7409</v>
      </c>
    </row>
    <row r="3355" spans="1:6" ht="15.75" customHeight="1">
      <c r="A3355" s="5">
        <v>3354</v>
      </c>
      <c r="B3355" s="6" t="s">
        <v>9752</v>
      </c>
      <c r="C3355" s="6" t="s">
        <v>9753</v>
      </c>
      <c r="D3355" s="4" t="s">
        <v>9754</v>
      </c>
      <c r="E3355" s="4" t="s">
        <v>40</v>
      </c>
      <c r="F3355" s="4" t="s">
        <v>7409</v>
      </c>
    </row>
    <row r="3356" spans="1:6" ht="15.75" customHeight="1">
      <c r="A3356" s="5">
        <v>3355</v>
      </c>
      <c r="B3356" s="6" t="s">
        <v>9755</v>
      </c>
      <c r="C3356" s="6" t="s">
        <v>9756</v>
      </c>
      <c r="D3356" s="4" t="s">
        <v>9757</v>
      </c>
      <c r="E3356" s="4" t="s">
        <v>1769</v>
      </c>
      <c r="F3356" s="4" t="s">
        <v>7409</v>
      </c>
    </row>
    <row r="3357" spans="1:6" ht="15.75" customHeight="1">
      <c r="A3357" s="5">
        <v>3356</v>
      </c>
      <c r="B3357" s="6" t="s">
        <v>9758</v>
      </c>
      <c r="C3357" s="6" t="s">
        <v>9759</v>
      </c>
      <c r="D3357" s="4" t="s">
        <v>9760</v>
      </c>
      <c r="E3357" s="4" t="s">
        <v>6204</v>
      </c>
      <c r="F3357" s="4" t="s">
        <v>7409</v>
      </c>
    </row>
    <row r="3358" spans="1:6" ht="15.75" customHeight="1">
      <c r="A3358" s="5">
        <v>3357</v>
      </c>
      <c r="B3358" s="6" t="s">
        <v>9761</v>
      </c>
      <c r="C3358" s="6" t="s">
        <v>9762</v>
      </c>
      <c r="D3358" s="4" t="s">
        <v>9763</v>
      </c>
      <c r="E3358" s="4" t="s">
        <v>6279</v>
      </c>
      <c r="F3358" s="4" t="s">
        <v>7409</v>
      </c>
    </row>
    <row r="3359" spans="1:6" ht="15.75" customHeight="1">
      <c r="A3359" s="5">
        <v>3358</v>
      </c>
      <c r="B3359" s="6" t="s">
        <v>9764</v>
      </c>
      <c r="C3359" s="6" t="s">
        <v>9765</v>
      </c>
      <c r="D3359" s="4" t="s">
        <v>9766</v>
      </c>
      <c r="E3359" s="4" t="s">
        <v>6391</v>
      </c>
      <c r="F3359" s="4" t="s">
        <v>7409</v>
      </c>
    </row>
    <row r="3360" spans="1:6" ht="15.75" customHeight="1">
      <c r="A3360" s="5">
        <v>3359</v>
      </c>
      <c r="B3360" s="6" t="s">
        <v>9767</v>
      </c>
      <c r="C3360" s="6" t="s">
        <v>9768</v>
      </c>
      <c r="D3360" s="4" t="s">
        <v>9769</v>
      </c>
      <c r="E3360" s="4" t="s">
        <v>1769</v>
      </c>
      <c r="F3360" s="4" t="s">
        <v>7409</v>
      </c>
    </row>
    <row r="3361" spans="1:6" ht="15.75" customHeight="1">
      <c r="A3361" s="5">
        <v>3360</v>
      </c>
      <c r="B3361" s="6" t="s">
        <v>9770</v>
      </c>
      <c r="C3361" s="6" t="s">
        <v>9771</v>
      </c>
      <c r="D3361" s="4" t="s">
        <v>9772</v>
      </c>
      <c r="E3361" s="4" t="s">
        <v>6254</v>
      </c>
      <c r="F3361" s="4" t="s">
        <v>7409</v>
      </c>
    </row>
    <row r="3362" spans="1:6" ht="15.75" customHeight="1">
      <c r="A3362" s="5">
        <v>3361</v>
      </c>
      <c r="B3362" s="6" t="s">
        <v>9773</v>
      </c>
      <c r="C3362" s="6" t="s">
        <v>9774</v>
      </c>
      <c r="D3362" s="4" t="s">
        <v>9775</v>
      </c>
      <c r="E3362" s="4" t="s">
        <v>384</v>
      </c>
      <c r="F3362" s="4" t="s">
        <v>7409</v>
      </c>
    </row>
    <row r="3363" spans="1:6" ht="15.75" customHeight="1">
      <c r="A3363" s="5">
        <v>3362</v>
      </c>
      <c r="B3363" s="6" t="s">
        <v>9776</v>
      </c>
      <c r="C3363" s="6" t="s">
        <v>9777</v>
      </c>
      <c r="D3363" s="4" t="s">
        <v>9778</v>
      </c>
      <c r="E3363" s="4" t="s">
        <v>1769</v>
      </c>
      <c r="F3363" s="4" t="s">
        <v>7409</v>
      </c>
    </row>
    <row r="3364" spans="1:6" ht="15.75" customHeight="1">
      <c r="A3364" s="5">
        <v>3363</v>
      </c>
      <c r="B3364" s="6" t="s">
        <v>9779</v>
      </c>
      <c r="C3364" s="6" t="s">
        <v>9780</v>
      </c>
      <c r="D3364" s="4" t="s">
        <v>9781</v>
      </c>
      <c r="E3364" s="4" t="s">
        <v>6204</v>
      </c>
      <c r="F3364" s="4" t="s">
        <v>7409</v>
      </c>
    </row>
    <row r="3365" spans="1:6" ht="15.75" customHeight="1">
      <c r="A3365" s="5">
        <v>3364</v>
      </c>
      <c r="B3365" s="6" t="s">
        <v>9782</v>
      </c>
      <c r="C3365" s="6" t="s">
        <v>9783</v>
      </c>
      <c r="D3365" s="4" t="s">
        <v>9784</v>
      </c>
      <c r="E3365" s="4" t="s">
        <v>6583</v>
      </c>
      <c r="F3365" s="4" t="s">
        <v>7409</v>
      </c>
    </row>
    <row r="3366" spans="1:6" ht="15.75" customHeight="1">
      <c r="A3366" s="5">
        <v>3365</v>
      </c>
      <c r="B3366" s="6" t="s">
        <v>9785</v>
      </c>
      <c r="C3366" s="6" t="s">
        <v>9786</v>
      </c>
      <c r="D3366" s="4" t="s">
        <v>9787</v>
      </c>
      <c r="E3366" s="4" t="s">
        <v>6391</v>
      </c>
      <c r="F3366" s="4" t="s">
        <v>7409</v>
      </c>
    </row>
    <row r="3367" spans="1:6" ht="15.75" customHeight="1">
      <c r="A3367" s="5">
        <v>3366</v>
      </c>
      <c r="B3367" s="6" t="s">
        <v>9788</v>
      </c>
      <c r="C3367" s="6" t="s">
        <v>9789</v>
      </c>
      <c r="D3367" s="4" t="s">
        <v>9790</v>
      </c>
      <c r="E3367" s="4" t="s">
        <v>6204</v>
      </c>
      <c r="F3367" s="4" t="s">
        <v>7409</v>
      </c>
    </row>
    <row r="3368" spans="1:6" ht="15.75" customHeight="1">
      <c r="A3368" s="5">
        <v>3367</v>
      </c>
      <c r="B3368" s="6" t="s">
        <v>9791</v>
      </c>
      <c r="C3368" s="6" t="s">
        <v>9792</v>
      </c>
      <c r="D3368" s="4" t="s">
        <v>9793</v>
      </c>
      <c r="E3368" s="4" t="s">
        <v>1769</v>
      </c>
      <c r="F3368" s="4" t="s">
        <v>7409</v>
      </c>
    </row>
    <row r="3369" spans="1:6" ht="15.75" customHeight="1">
      <c r="A3369" s="5">
        <v>3368</v>
      </c>
      <c r="B3369" s="6" t="s">
        <v>9794</v>
      </c>
      <c r="C3369" s="6" t="s">
        <v>9795</v>
      </c>
      <c r="D3369" s="4" t="s">
        <v>9796</v>
      </c>
      <c r="E3369" s="4" t="s">
        <v>6176</v>
      </c>
      <c r="F3369" s="4" t="s">
        <v>7409</v>
      </c>
    </row>
    <row r="3370" spans="1:6" ht="15.75" customHeight="1">
      <c r="A3370" s="5">
        <v>3369</v>
      </c>
      <c r="B3370" s="6" t="s">
        <v>9797</v>
      </c>
      <c r="C3370" s="6" t="s">
        <v>9798</v>
      </c>
      <c r="D3370" s="4" t="s">
        <v>9799</v>
      </c>
      <c r="E3370" s="4" t="s">
        <v>6410</v>
      </c>
      <c r="F3370" s="4" t="s">
        <v>7409</v>
      </c>
    </row>
    <row r="3371" spans="1:6" ht="15.75" customHeight="1">
      <c r="A3371" s="5">
        <v>3370</v>
      </c>
      <c r="B3371" s="6" t="s">
        <v>9800</v>
      </c>
      <c r="C3371" s="6" t="s">
        <v>9801</v>
      </c>
      <c r="D3371" s="4" t="s">
        <v>9802</v>
      </c>
      <c r="E3371" s="4" t="s">
        <v>6583</v>
      </c>
      <c r="F3371" s="4" t="s">
        <v>7409</v>
      </c>
    </row>
    <row r="3372" spans="1:6" ht="15.75" customHeight="1">
      <c r="A3372" s="5">
        <v>3371</v>
      </c>
      <c r="B3372" s="6" t="s">
        <v>9803</v>
      </c>
      <c r="C3372" s="6" t="s">
        <v>9804</v>
      </c>
      <c r="D3372" s="4" t="s">
        <v>9805</v>
      </c>
      <c r="E3372" s="4" t="s">
        <v>6391</v>
      </c>
      <c r="F3372" s="4" t="s">
        <v>7409</v>
      </c>
    </row>
    <row r="3373" spans="1:6" ht="15.75" customHeight="1">
      <c r="A3373" s="5">
        <v>3372</v>
      </c>
      <c r="B3373" s="6" t="s">
        <v>9806</v>
      </c>
      <c r="C3373" s="6" t="s">
        <v>9807</v>
      </c>
      <c r="D3373" s="4" t="s">
        <v>9808</v>
      </c>
      <c r="E3373" s="4" t="s">
        <v>6195</v>
      </c>
      <c r="F3373" s="4" t="s">
        <v>7409</v>
      </c>
    </row>
    <row r="3374" spans="1:6" ht="15.75" customHeight="1">
      <c r="A3374" s="5">
        <v>3373</v>
      </c>
      <c r="B3374" s="6" t="s">
        <v>9809</v>
      </c>
      <c r="C3374" s="6" t="s">
        <v>8541</v>
      </c>
      <c r="D3374" s="4" t="s">
        <v>9810</v>
      </c>
      <c r="E3374" s="4" t="s">
        <v>6391</v>
      </c>
      <c r="F3374" s="4" t="s">
        <v>7409</v>
      </c>
    </row>
    <row r="3375" spans="1:6" ht="15.75" customHeight="1">
      <c r="A3375" s="5">
        <v>3374</v>
      </c>
      <c r="B3375" s="6" t="s">
        <v>9811</v>
      </c>
      <c r="C3375" s="6" t="s">
        <v>9812</v>
      </c>
      <c r="D3375" s="4" t="s">
        <v>9813</v>
      </c>
      <c r="E3375" s="4" t="s">
        <v>6254</v>
      </c>
      <c r="F3375" s="4" t="s">
        <v>7409</v>
      </c>
    </row>
    <row r="3376" spans="1:6" ht="15.75" customHeight="1">
      <c r="A3376" s="5">
        <v>3375</v>
      </c>
      <c r="B3376" s="6" t="s">
        <v>9814</v>
      </c>
      <c r="C3376" s="6" t="s">
        <v>9815</v>
      </c>
      <c r="D3376" s="4" t="s">
        <v>9816</v>
      </c>
      <c r="E3376" s="4" t="s">
        <v>6410</v>
      </c>
      <c r="F3376" s="4" t="s">
        <v>7409</v>
      </c>
    </row>
    <row r="3377" spans="1:6" ht="15.75" customHeight="1">
      <c r="A3377" s="5">
        <v>3376</v>
      </c>
      <c r="B3377" s="6" t="s">
        <v>9817</v>
      </c>
      <c r="C3377" s="6" t="s">
        <v>9818</v>
      </c>
      <c r="D3377" s="4" t="s">
        <v>9819</v>
      </c>
      <c r="E3377" s="4" t="s">
        <v>6176</v>
      </c>
      <c r="F3377" s="4" t="s">
        <v>7409</v>
      </c>
    </row>
    <row r="3378" spans="1:6" ht="15.75" customHeight="1">
      <c r="A3378" s="5">
        <v>3377</v>
      </c>
      <c r="B3378" s="6" t="s">
        <v>9820</v>
      </c>
      <c r="C3378" s="6" t="s">
        <v>9821</v>
      </c>
      <c r="D3378" s="4" t="s">
        <v>9822</v>
      </c>
      <c r="E3378" s="4" t="s">
        <v>6391</v>
      </c>
      <c r="F3378" s="4" t="s">
        <v>7409</v>
      </c>
    </row>
    <row r="3379" spans="1:6" ht="15.75" customHeight="1">
      <c r="A3379" s="5">
        <v>3378</v>
      </c>
      <c r="B3379" s="6" t="s">
        <v>9823</v>
      </c>
      <c r="C3379" s="6" t="s">
        <v>9824</v>
      </c>
      <c r="D3379" s="4" t="s">
        <v>9825</v>
      </c>
      <c r="E3379" s="4" t="s">
        <v>384</v>
      </c>
      <c r="F3379" s="4" t="s">
        <v>7409</v>
      </c>
    </row>
    <row r="3380" spans="1:6" ht="15.75" customHeight="1">
      <c r="A3380" s="5">
        <v>3379</v>
      </c>
      <c r="B3380" s="6" t="s">
        <v>9826</v>
      </c>
      <c r="C3380" s="6" t="s">
        <v>9827</v>
      </c>
      <c r="D3380" s="4" t="s">
        <v>9828</v>
      </c>
      <c r="E3380" s="4" t="s">
        <v>6410</v>
      </c>
      <c r="F3380" s="4" t="s">
        <v>7409</v>
      </c>
    </row>
    <row r="3381" spans="1:6" ht="15.75" customHeight="1">
      <c r="A3381" s="5">
        <v>3380</v>
      </c>
      <c r="B3381" s="6" t="s">
        <v>9829</v>
      </c>
      <c r="C3381" s="6" t="s">
        <v>9830</v>
      </c>
      <c r="D3381" s="4" t="s">
        <v>9831</v>
      </c>
      <c r="E3381" s="4" t="s">
        <v>6195</v>
      </c>
      <c r="F3381" s="4" t="s">
        <v>7409</v>
      </c>
    </row>
    <row r="3382" spans="1:6" ht="15.75" customHeight="1">
      <c r="A3382" s="5">
        <v>3381</v>
      </c>
      <c r="B3382" s="6" t="s">
        <v>9832</v>
      </c>
      <c r="C3382" s="6" t="s">
        <v>9833</v>
      </c>
      <c r="D3382" s="4" t="s">
        <v>9834</v>
      </c>
      <c r="E3382" s="4" t="s">
        <v>1769</v>
      </c>
      <c r="F3382" s="4" t="s">
        <v>7409</v>
      </c>
    </row>
    <row r="3383" spans="1:6" ht="15.75" customHeight="1">
      <c r="A3383" s="5">
        <v>3382</v>
      </c>
      <c r="B3383" s="6" t="s">
        <v>9835</v>
      </c>
      <c r="C3383" s="6" t="s">
        <v>9836</v>
      </c>
      <c r="D3383" s="4" t="s">
        <v>9837</v>
      </c>
      <c r="E3383" s="4" t="s">
        <v>40</v>
      </c>
      <c r="F3383" s="4" t="s">
        <v>7409</v>
      </c>
    </row>
    <row r="3384" spans="1:6" ht="15.75" customHeight="1">
      <c r="A3384" s="5">
        <v>3383</v>
      </c>
      <c r="B3384" s="6" t="s">
        <v>9838</v>
      </c>
      <c r="C3384" s="6" t="s">
        <v>9839</v>
      </c>
      <c r="D3384" s="4" t="s">
        <v>9840</v>
      </c>
      <c r="E3384" s="4" t="s">
        <v>1769</v>
      </c>
      <c r="F3384" s="4" t="s">
        <v>7409</v>
      </c>
    </row>
    <row r="3385" spans="1:6" ht="15.75" customHeight="1">
      <c r="A3385" s="5">
        <v>3384</v>
      </c>
      <c r="B3385" s="6" t="s">
        <v>9841</v>
      </c>
      <c r="C3385" s="6" t="s">
        <v>9842</v>
      </c>
      <c r="D3385" s="4" t="s">
        <v>9843</v>
      </c>
      <c r="E3385" s="4" t="s">
        <v>6583</v>
      </c>
      <c r="F3385" s="4" t="s">
        <v>7409</v>
      </c>
    </row>
    <row r="3386" spans="1:6" ht="15.75" customHeight="1">
      <c r="A3386" s="5">
        <v>3385</v>
      </c>
      <c r="B3386" s="6" t="s">
        <v>9844</v>
      </c>
      <c r="C3386" s="6" t="s">
        <v>9845</v>
      </c>
      <c r="D3386" s="4" t="s">
        <v>9846</v>
      </c>
      <c r="E3386" s="4" t="s">
        <v>6583</v>
      </c>
      <c r="F3386" s="4" t="s">
        <v>7409</v>
      </c>
    </row>
    <row r="3387" spans="1:6" ht="15.75" customHeight="1">
      <c r="A3387" s="5">
        <v>3386</v>
      </c>
      <c r="B3387" s="6" t="s">
        <v>9847</v>
      </c>
      <c r="C3387" s="6" t="s">
        <v>9848</v>
      </c>
      <c r="D3387" s="4" t="s">
        <v>9849</v>
      </c>
      <c r="E3387" s="4" t="s">
        <v>388</v>
      </c>
      <c r="F3387" s="4" t="s">
        <v>7409</v>
      </c>
    </row>
    <row r="3388" spans="1:6" ht="15.75" customHeight="1">
      <c r="A3388" s="5">
        <v>3387</v>
      </c>
      <c r="B3388" s="6" t="s">
        <v>9850</v>
      </c>
      <c r="C3388" s="6" t="s">
        <v>9851</v>
      </c>
      <c r="D3388" s="4" t="s">
        <v>9852</v>
      </c>
      <c r="E3388" s="4" t="s">
        <v>6204</v>
      </c>
      <c r="F3388" s="4" t="s">
        <v>7409</v>
      </c>
    </row>
    <row r="3389" spans="1:6" ht="15.75" customHeight="1">
      <c r="A3389" s="5">
        <v>3388</v>
      </c>
      <c r="B3389" s="6" t="s">
        <v>9853</v>
      </c>
      <c r="C3389" s="6" t="s">
        <v>9854</v>
      </c>
      <c r="D3389" s="4" t="s">
        <v>9855</v>
      </c>
      <c r="E3389" s="4" t="s">
        <v>6204</v>
      </c>
      <c r="F3389" s="4" t="s">
        <v>7409</v>
      </c>
    </row>
    <row r="3390" spans="1:6" ht="15.75" customHeight="1">
      <c r="A3390" s="5">
        <v>3389</v>
      </c>
      <c r="B3390" s="6" t="s">
        <v>9856</v>
      </c>
      <c r="C3390" s="6" t="s">
        <v>9857</v>
      </c>
      <c r="D3390" s="4" t="s">
        <v>9858</v>
      </c>
      <c r="E3390" s="4" t="s">
        <v>384</v>
      </c>
      <c r="F3390" s="4" t="s">
        <v>7409</v>
      </c>
    </row>
    <row r="3391" spans="1:6" ht="15.75" customHeight="1">
      <c r="A3391" s="5">
        <v>3390</v>
      </c>
      <c r="B3391" s="6" t="s">
        <v>9859</v>
      </c>
      <c r="C3391" s="6" t="s">
        <v>9860</v>
      </c>
      <c r="D3391" s="4" t="s">
        <v>9861</v>
      </c>
      <c r="E3391" s="4" t="s">
        <v>6583</v>
      </c>
      <c r="F3391" s="4" t="s">
        <v>7409</v>
      </c>
    </row>
    <row r="3392" spans="1:6" ht="15.75" customHeight="1">
      <c r="A3392" s="5">
        <v>3391</v>
      </c>
      <c r="B3392" s="6" t="s">
        <v>9862</v>
      </c>
      <c r="C3392" s="6" t="s">
        <v>9863</v>
      </c>
      <c r="D3392" s="4" t="s">
        <v>9864</v>
      </c>
      <c r="E3392" s="4" t="s">
        <v>6254</v>
      </c>
      <c r="F3392" s="4" t="s">
        <v>7409</v>
      </c>
    </row>
    <row r="3393" spans="1:6" ht="15.75" customHeight="1">
      <c r="A3393" s="5">
        <v>3392</v>
      </c>
      <c r="B3393" s="6" t="s">
        <v>9865</v>
      </c>
      <c r="C3393" s="6" t="s">
        <v>9866</v>
      </c>
      <c r="D3393" s="4" t="s">
        <v>9867</v>
      </c>
      <c r="E3393" s="4" t="s">
        <v>384</v>
      </c>
      <c r="F3393" s="4" t="s">
        <v>7409</v>
      </c>
    </row>
    <row r="3394" spans="1:6" ht="15.75" customHeight="1">
      <c r="A3394" s="5">
        <v>3393</v>
      </c>
      <c r="B3394" s="6" t="s">
        <v>9868</v>
      </c>
      <c r="C3394" s="6" t="s">
        <v>9869</v>
      </c>
      <c r="D3394" s="4" t="s">
        <v>9870</v>
      </c>
      <c r="E3394" s="4" t="s">
        <v>6195</v>
      </c>
      <c r="F3394" s="4" t="s">
        <v>7409</v>
      </c>
    </row>
    <row r="3395" spans="1:6" ht="15.75" customHeight="1">
      <c r="A3395" s="5">
        <v>3394</v>
      </c>
      <c r="B3395" s="6" t="s">
        <v>9871</v>
      </c>
      <c r="C3395" s="6" t="s">
        <v>9872</v>
      </c>
      <c r="D3395" s="4" t="s">
        <v>9873</v>
      </c>
      <c r="E3395" s="4" t="s">
        <v>6195</v>
      </c>
      <c r="F3395" s="4" t="s">
        <v>7409</v>
      </c>
    </row>
    <row r="3396" spans="1:6" ht="15.75" customHeight="1">
      <c r="A3396" s="5">
        <v>3395</v>
      </c>
      <c r="B3396" s="6" t="s">
        <v>9874</v>
      </c>
      <c r="C3396" s="6" t="s">
        <v>9875</v>
      </c>
      <c r="D3396" s="4" t="s">
        <v>9876</v>
      </c>
      <c r="E3396" s="4" t="s">
        <v>6195</v>
      </c>
      <c r="F3396" s="4" t="s">
        <v>7409</v>
      </c>
    </row>
    <row r="3397" spans="1:6" ht="15.75" customHeight="1">
      <c r="A3397" s="5">
        <v>3396</v>
      </c>
      <c r="B3397" s="6" t="s">
        <v>9877</v>
      </c>
      <c r="C3397" s="6" t="s">
        <v>9878</v>
      </c>
      <c r="D3397" s="4" t="s">
        <v>9879</v>
      </c>
      <c r="E3397" s="4" t="s">
        <v>6279</v>
      </c>
      <c r="F3397" s="4" t="s">
        <v>7409</v>
      </c>
    </row>
    <row r="3398" spans="1:6" ht="15.75" customHeight="1">
      <c r="A3398" s="5">
        <v>3397</v>
      </c>
      <c r="B3398" s="6" t="s">
        <v>9880</v>
      </c>
      <c r="C3398" s="6" t="s">
        <v>9881</v>
      </c>
      <c r="D3398" s="4" t="s">
        <v>9882</v>
      </c>
      <c r="E3398" s="4" t="s">
        <v>6254</v>
      </c>
      <c r="F3398" s="4" t="s">
        <v>7409</v>
      </c>
    </row>
    <row r="3399" spans="1:6" ht="15.75" customHeight="1">
      <c r="A3399" s="5">
        <v>3398</v>
      </c>
      <c r="B3399" s="6" t="s">
        <v>9883</v>
      </c>
      <c r="C3399" s="6" t="s">
        <v>9884</v>
      </c>
      <c r="D3399" s="4" t="s">
        <v>9885</v>
      </c>
      <c r="E3399" s="4" t="s">
        <v>6254</v>
      </c>
      <c r="F3399" s="4" t="s">
        <v>7409</v>
      </c>
    </row>
    <row r="3400" spans="1:6" ht="15.75" customHeight="1">
      <c r="A3400" s="5">
        <v>3399</v>
      </c>
      <c r="B3400" s="6" t="s">
        <v>9886</v>
      </c>
      <c r="C3400" s="6" t="s">
        <v>9887</v>
      </c>
      <c r="D3400" s="4" t="s">
        <v>9888</v>
      </c>
      <c r="E3400" s="4" t="s">
        <v>6254</v>
      </c>
      <c r="F3400" s="4" t="s">
        <v>7409</v>
      </c>
    </row>
    <row r="3401" spans="1:6" ht="15.75" customHeight="1">
      <c r="A3401" s="5">
        <v>3400</v>
      </c>
      <c r="B3401" s="6" t="s">
        <v>9889</v>
      </c>
      <c r="C3401" s="6" t="s">
        <v>9890</v>
      </c>
      <c r="D3401" s="4" t="s">
        <v>9891</v>
      </c>
      <c r="E3401" s="4" t="s">
        <v>569</v>
      </c>
      <c r="F3401" s="4" t="s">
        <v>7409</v>
      </c>
    </row>
    <row r="3402" spans="1:6" ht="15.75" customHeight="1">
      <c r="A3402" s="5">
        <v>3401</v>
      </c>
      <c r="B3402" s="6" t="s">
        <v>9892</v>
      </c>
      <c r="C3402" s="6" t="s">
        <v>9893</v>
      </c>
      <c r="D3402" s="4" t="s">
        <v>9894</v>
      </c>
      <c r="E3402" s="4" t="s">
        <v>388</v>
      </c>
      <c r="F3402" s="4" t="s">
        <v>7409</v>
      </c>
    </row>
    <row r="3403" spans="1:6" ht="15.75" customHeight="1">
      <c r="A3403" s="5">
        <v>3402</v>
      </c>
      <c r="B3403" s="6" t="s">
        <v>9895</v>
      </c>
      <c r="C3403" s="6" t="s">
        <v>9896</v>
      </c>
      <c r="D3403" s="4" t="s">
        <v>9897</v>
      </c>
      <c r="E3403" s="4" t="s">
        <v>6176</v>
      </c>
      <c r="F3403" s="4" t="s">
        <v>7409</v>
      </c>
    </row>
    <row r="3404" spans="1:6" ht="15.75" customHeight="1">
      <c r="A3404" s="5">
        <v>3403</v>
      </c>
      <c r="B3404" s="6" t="s">
        <v>9898</v>
      </c>
      <c r="C3404" s="6" t="s">
        <v>9899</v>
      </c>
      <c r="D3404" s="4" t="s">
        <v>9900</v>
      </c>
      <c r="E3404" s="4" t="s">
        <v>6254</v>
      </c>
      <c r="F3404" s="4" t="s">
        <v>7409</v>
      </c>
    </row>
    <row r="3405" spans="1:6" ht="15.75" customHeight="1">
      <c r="A3405" s="5">
        <v>3404</v>
      </c>
      <c r="B3405" s="6" t="s">
        <v>9901</v>
      </c>
      <c r="C3405" s="6" t="s">
        <v>9902</v>
      </c>
      <c r="D3405" s="4" t="s">
        <v>9903</v>
      </c>
      <c r="E3405" s="4" t="s">
        <v>6217</v>
      </c>
      <c r="F3405" s="4" t="s">
        <v>7409</v>
      </c>
    </row>
    <row r="3406" spans="1:6" ht="15.75" customHeight="1">
      <c r="A3406" s="5">
        <v>3405</v>
      </c>
      <c r="B3406" s="6" t="s">
        <v>9904</v>
      </c>
      <c r="C3406" s="6" t="s">
        <v>9905</v>
      </c>
      <c r="D3406" s="4" t="s">
        <v>9906</v>
      </c>
      <c r="E3406" s="4" t="s">
        <v>6254</v>
      </c>
      <c r="F3406" s="4" t="s">
        <v>7409</v>
      </c>
    </row>
    <row r="3407" spans="1:6" ht="15.75" customHeight="1">
      <c r="A3407" s="5">
        <v>3406</v>
      </c>
      <c r="B3407" s="6" t="s">
        <v>9907</v>
      </c>
      <c r="C3407" s="6" t="s">
        <v>9908</v>
      </c>
      <c r="D3407" s="4" t="s">
        <v>9909</v>
      </c>
      <c r="E3407" s="4" t="s">
        <v>6195</v>
      </c>
      <c r="F3407" s="4" t="s">
        <v>7409</v>
      </c>
    </row>
    <row r="3408" spans="1:6" ht="15.75" customHeight="1">
      <c r="A3408" s="5">
        <v>3407</v>
      </c>
      <c r="B3408" s="6" t="s">
        <v>9910</v>
      </c>
      <c r="C3408" s="6" t="s">
        <v>9911</v>
      </c>
      <c r="D3408" s="4" t="s">
        <v>9912</v>
      </c>
      <c r="E3408" s="4" t="s">
        <v>6217</v>
      </c>
      <c r="F3408" s="4" t="s">
        <v>7409</v>
      </c>
    </row>
    <row r="3409" spans="1:6" ht="15.75" customHeight="1">
      <c r="A3409" s="5">
        <v>3408</v>
      </c>
      <c r="B3409" s="6" t="s">
        <v>9913</v>
      </c>
      <c r="C3409" s="6" t="s">
        <v>9914</v>
      </c>
      <c r="D3409" s="4" t="s">
        <v>9915</v>
      </c>
      <c r="E3409" s="4" t="s">
        <v>6254</v>
      </c>
      <c r="F3409" s="4" t="s">
        <v>7409</v>
      </c>
    </row>
    <row r="3410" spans="1:6" ht="15.75" customHeight="1">
      <c r="A3410" s="5">
        <v>3409</v>
      </c>
      <c r="B3410" s="6" t="s">
        <v>9916</v>
      </c>
      <c r="C3410" s="6" t="s">
        <v>9917</v>
      </c>
      <c r="D3410" s="4" t="s">
        <v>9918</v>
      </c>
      <c r="E3410" s="4" t="s">
        <v>6195</v>
      </c>
      <c r="F3410" s="4" t="s">
        <v>7409</v>
      </c>
    </row>
    <row r="3411" spans="1:6" ht="15.75" customHeight="1">
      <c r="A3411" s="5">
        <v>3410</v>
      </c>
      <c r="B3411" s="6" t="s">
        <v>9919</v>
      </c>
      <c r="C3411" s="6" t="s">
        <v>9920</v>
      </c>
      <c r="D3411" s="4" t="s">
        <v>9921</v>
      </c>
      <c r="E3411" s="4" t="s">
        <v>6195</v>
      </c>
      <c r="F3411" s="4" t="s">
        <v>7409</v>
      </c>
    </row>
    <row r="3412" spans="1:6" ht="15.75" customHeight="1">
      <c r="A3412" s="5">
        <v>3411</v>
      </c>
      <c r="B3412" s="6" t="s">
        <v>9922</v>
      </c>
      <c r="C3412" s="6" t="s">
        <v>9923</v>
      </c>
      <c r="D3412" s="4" t="s">
        <v>9924</v>
      </c>
      <c r="E3412" s="4" t="s">
        <v>501</v>
      </c>
      <c r="F3412" s="4" t="s">
        <v>7409</v>
      </c>
    </row>
    <row r="3413" spans="1:6" ht="15.75" customHeight="1">
      <c r="A3413" s="5">
        <v>3412</v>
      </c>
      <c r="B3413" s="6" t="s">
        <v>9925</v>
      </c>
      <c r="C3413" s="6" t="s">
        <v>9926</v>
      </c>
      <c r="D3413" s="4" t="s">
        <v>9927</v>
      </c>
      <c r="E3413" s="4" t="s">
        <v>6195</v>
      </c>
      <c r="F3413" s="4" t="s">
        <v>7409</v>
      </c>
    </row>
    <row r="3414" spans="1:6" ht="15.75" customHeight="1">
      <c r="A3414" s="5">
        <v>3413</v>
      </c>
      <c r="B3414" s="6" t="s">
        <v>9928</v>
      </c>
      <c r="C3414" s="6" t="s">
        <v>9929</v>
      </c>
      <c r="D3414" s="4" t="s">
        <v>9930</v>
      </c>
      <c r="E3414" s="4" t="s">
        <v>388</v>
      </c>
      <c r="F3414" s="4" t="s">
        <v>7409</v>
      </c>
    </row>
    <row r="3415" spans="1:6" ht="15.75" customHeight="1">
      <c r="A3415" s="5">
        <v>3414</v>
      </c>
      <c r="B3415" s="6" t="s">
        <v>9931</v>
      </c>
      <c r="C3415" s="6" t="s">
        <v>9932</v>
      </c>
      <c r="D3415" s="4" t="s">
        <v>9933</v>
      </c>
      <c r="E3415" s="4" t="s">
        <v>6583</v>
      </c>
      <c r="F3415" s="4" t="s">
        <v>7409</v>
      </c>
    </row>
    <row r="3416" spans="1:6" ht="15.75" customHeight="1">
      <c r="A3416" s="5">
        <v>3415</v>
      </c>
      <c r="B3416" s="6" t="s">
        <v>9934</v>
      </c>
      <c r="C3416" s="6" t="s">
        <v>9935</v>
      </c>
      <c r="D3416" s="4" t="s">
        <v>9936</v>
      </c>
      <c r="E3416" s="4" t="s">
        <v>6279</v>
      </c>
      <c r="F3416" s="4" t="s">
        <v>7409</v>
      </c>
    </row>
    <row r="3417" spans="1:6" ht="15.75" customHeight="1">
      <c r="A3417" s="5">
        <v>3416</v>
      </c>
      <c r="B3417" s="6" t="s">
        <v>9937</v>
      </c>
      <c r="C3417" s="6" t="s">
        <v>9938</v>
      </c>
      <c r="D3417" s="4" t="s">
        <v>9939</v>
      </c>
      <c r="E3417" s="4" t="s">
        <v>1769</v>
      </c>
      <c r="F3417" s="4" t="s">
        <v>7409</v>
      </c>
    </row>
    <row r="3418" spans="1:6" ht="15.75" customHeight="1">
      <c r="A3418" s="5">
        <v>3417</v>
      </c>
      <c r="B3418" s="6" t="s">
        <v>9940</v>
      </c>
      <c r="C3418" s="6" t="s">
        <v>9941</v>
      </c>
      <c r="D3418" s="4" t="s">
        <v>9942</v>
      </c>
      <c r="E3418" s="4" t="s">
        <v>6279</v>
      </c>
      <c r="F3418" s="4" t="s">
        <v>7409</v>
      </c>
    </row>
    <row r="3419" spans="1:6" ht="15.75" customHeight="1">
      <c r="A3419" s="5">
        <v>3418</v>
      </c>
      <c r="B3419" s="6" t="s">
        <v>9943</v>
      </c>
      <c r="C3419" s="6" t="s">
        <v>9944</v>
      </c>
      <c r="D3419" s="4" t="s">
        <v>9945</v>
      </c>
      <c r="E3419" s="4" t="s">
        <v>569</v>
      </c>
      <c r="F3419" s="4" t="s">
        <v>7409</v>
      </c>
    </row>
    <row r="3420" spans="1:6" ht="15.75" customHeight="1">
      <c r="A3420" s="5">
        <v>3419</v>
      </c>
      <c r="B3420" s="6" t="s">
        <v>9946</v>
      </c>
      <c r="C3420" s="6" t="s">
        <v>9947</v>
      </c>
      <c r="D3420" s="4" t="s">
        <v>9948</v>
      </c>
      <c r="E3420" s="4" t="s">
        <v>6176</v>
      </c>
      <c r="F3420" s="4" t="s">
        <v>7409</v>
      </c>
    </row>
    <row r="3421" spans="1:6" ht="15.75" customHeight="1">
      <c r="A3421" s="5">
        <v>3420</v>
      </c>
      <c r="B3421" s="6" t="s">
        <v>9949</v>
      </c>
      <c r="C3421" s="6" t="s">
        <v>9950</v>
      </c>
      <c r="D3421" s="4" t="s">
        <v>8969</v>
      </c>
      <c r="E3421" s="4" t="s">
        <v>501</v>
      </c>
      <c r="F3421" s="4" t="s">
        <v>7409</v>
      </c>
    </row>
    <row r="3422" spans="1:6" ht="15.75" customHeight="1">
      <c r="A3422" s="5">
        <v>3421</v>
      </c>
      <c r="B3422" s="6" t="s">
        <v>8970</v>
      </c>
      <c r="C3422" s="6" t="s">
        <v>8971</v>
      </c>
      <c r="D3422" s="4" t="s">
        <v>9951</v>
      </c>
      <c r="E3422" s="4" t="s">
        <v>6254</v>
      </c>
      <c r="F3422" s="4" t="s">
        <v>7409</v>
      </c>
    </row>
    <row r="3423" spans="1:6" ht="15.75" customHeight="1">
      <c r="A3423" s="5">
        <v>3422</v>
      </c>
      <c r="B3423" s="6" t="s">
        <v>9952</v>
      </c>
      <c r="C3423" s="6" t="s">
        <v>9953</v>
      </c>
      <c r="D3423" s="4" t="s">
        <v>9954</v>
      </c>
      <c r="E3423" s="4" t="s">
        <v>6279</v>
      </c>
      <c r="F3423" s="4" t="s">
        <v>7409</v>
      </c>
    </row>
    <row r="3424" spans="1:6" ht="15.75" customHeight="1">
      <c r="A3424" s="5">
        <v>3423</v>
      </c>
      <c r="B3424" s="6" t="s">
        <v>9955</v>
      </c>
      <c r="C3424" s="6" t="s">
        <v>9956</v>
      </c>
      <c r="D3424" s="4" t="s">
        <v>9957</v>
      </c>
      <c r="E3424" s="4" t="s">
        <v>6204</v>
      </c>
      <c r="F3424" s="4" t="s">
        <v>7409</v>
      </c>
    </row>
    <row r="3425" spans="1:6" ht="15.75" customHeight="1">
      <c r="A3425" s="5">
        <v>3424</v>
      </c>
      <c r="B3425" s="6" t="s">
        <v>9958</v>
      </c>
      <c r="C3425" s="6" t="s">
        <v>9959</v>
      </c>
      <c r="D3425" s="4" t="s">
        <v>9960</v>
      </c>
      <c r="E3425" s="4" t="s">
        <v>501</v>
      </c>
      <c r="F3425" s="4" t="s">
        <v>7409</v>
      </c>
    </row>
    <row r="3426" spans="1:6" ht="15.75" customHeight="1">
      <c r="A3426" s="5">
        <v>3425</v>
      </c>
      <c r="B3426" s="6" t="s">
        <v>9961</v>
      </c>
      <c r="C3426" s="6" t="s">
        <v>8155</v>
      </c>
      <c r="D3426" s="4" t="s">
        <v>9962</v>
      </c>
      <c r="E3426" s="4" t="s">
        <v>6254</v>
      </c>
      <c r="F3426" s="4" t="s">
        <v>7409</v>
      </c>
    </row>
    <row r="3427" spans="1:6" ht="15.75" customHeight="1">
      <c r="A3427" s="5">
        <v>3426</v>
      </c>
      <c r="B3427" s="6" t="s">
        <v>9963</v>
      </c>
      <c r="C3427" s="6" t="s">
        <v>9964</v>
      </c>
      <c r="D3427" s="4" t="s">
        <v>9965</v>
      </c>
      <c r="E3427" s="4" t="s">
        <v>40</v>
      </c>
      <c r="F3427" s="4" t="s">
        <v>7409</v>
      </c>
    </row>
    <row r="3428" spans="1:6" ht="15.75" customHeight="1">
      <c r="A3428" s="5">
        <v>3427</v>
      </c>
      <c r="B3428" s="6" t="s">
        <v>9966</v>
      </c>
      <c r="C3428" s="6" t="s">
        <v>9967</v>
      </c>
      <c r="D3428" s="4" t="s">
        <v>9968</v>
      </c>
      <c r="E3428" s="4" t="s">
        <v>501</v>
      </c>
      <c r="F3428" s="4" t="s">
        <v>7409</v>
      </c>
    </row>
    <row r="3429" spans="1:6" ht="15.75" customHeight="1">
      <c r="A3429" s="5">
        <v>3428</v>
      </c>
      <c r="B3429" s="6" t="s">
        <v>9969</v>
      </c>
      <c r="C3429" s="6" t="s">
        <v>9970</v>
      </c>
      <c r="D3429" s="4" t="s">
        <v>9957</v>
      </c>
      <c r="E3429" s="4" t="s">
        <v>6204</v>
      </c>
      <c r="F3429" s="4" t="s">
        <v>7409</v>
      </c>
    </row>
    <row r="3430" spans="1:6" ht="15.75" customHeight="1">
      <c r="A3430" s="5">
        <v>3429</v>
      </c>
      <c r="B3430" s="6" t="s">
        <v>9958</v>
      </c>
      <c r="C3430" s="6" t="s">
        <v>9971</v>
      </c>
      <c r="D3430" s="4" t="s">
        <v>9972</v>
      </c>
      <c r="E3430" s="4" t="s">
        <v>6204</v>
      </c>
      <c r="F3430" s="4" t="s">
        <v>7409</v>
      </c>
    </row>
    <row r="3431" spans="1:6" ht="15.75" customHeight="1">
      <c r="A3431" s="5">
        <v>3430</v>
      </c>
      <c r="B3431" s="6" t="s">
        <v>9973</v>
      </c>
      <c r="C3431" s="6" t="s">
        <v>9974</v>
      </c>
      <c r="D3431" s="4" t="s">
        <v>9975</v>
      </c>
      <c r="E3431" s="4" t="s">
        <v>6204</v>
      </c>
      <c r="F3431" s="4" t="s">
        <v>7409</v>
      </c>
    </row>
    <row r="3432" spans="1:6" ht="15.75" customHeight="1">
      <c r="A3432" s="5">
        <v>3431</v>
      </c>
      <c r="B3432" s="6" t="s">
        <v>9976</v>
      </c>
      <c r="C3432" s="6" t="s">
        <v>9977</v>
      </c>
      <c r="D3432" s="4" t="s">
        <v>9978</v>
      </c>
      <c r="E3432" s="4" t="s">
        <v>6195</v>
      </c>
      <c r="F3432" s="4" t="s">
        <v>7409</v>
      </c>
    </row>
    <row r="3433" spans="1:6" ht="15.75" customHeight="1">
      <c r="A3433" s="5">
        <v>3432</v>
      </c>
      <c r="B3433" s="6" t="s">
        <v>9979</v>
      </c>
      <c r="C3433" s="6" t="s">
        <v>9980</v>
      </c>
      <c r="D3433" s="4" t="s">
        <v>9981</v>
      </c>
      <c r="E3433" s="4" t="s">
        <v>6410</v>
      </c>
      <c r="F3433" s="4" t="s">
        <v>7409</v>
      </c>
    </row>
    <row r="3434" spans="1:6" ht="15.75" customHeight="1">
      <c r="A3434" s="5">
        <v>3433</v>
      </c>
      <c r="B3434" s="6" t="s">
        <v>9982</v>
      </c>
      <c r="C3434" s="6" t="s">
        <v>9983</v>
      </c>
      <c r="D3434" s="4" t="s">
        <v>9984</v>
      </c>
      <c r="E3434" s="4" t="s">
        <v>501</v>
      </c>
      <c r="F3434" s="4" t="s">
        <v>7409</v>
      </c>
    </row>
    <row r="3435" spans="1:6" ht="15.75" customHeight="1">
      <c r="A3435" s="5">
        <v>3434</v>
      </c>
      <c r="B3435" s="6" t="s">
        <v>9985</v>
      </c>
      <c r="C3435" s="6" t="s">
        <v>7</v>
      </c>
      <c r="D3435" s="4" t="s">
        <v>9986</v>
      </c>
      <c r="E3435" s="4" t="s">
        <v>1769</v>
      </c>
      <c r="F3435" s="4" t="s">
        <v>7409</v>
      </c>
    </row>
    <row r="3436" spans="1:6" ht="15.75" customHeight="1">
      <c r="A3436" s="5">
        <v>3435</v>
      </c>
      <c r="B3436" s="6" t="s">
        <v>9987</v>
      </c>
      <c r="C3436" s="6" t="s">
        <v>9988</v>
      </c>
      <c r="D3436" s="4" t="s">
        <v>9989</v>
      </c>
      <c r="E3436" s="4" t="s">
        <v>40</v>
      </c>
      <c r="F3436" s="4" t="s">
        <v>7409</v>
      </c>
    </row>
    <row r="3437" spans="1:6" ht="15.75" customHeight="1">
      <c r="A3437" s="5">
        <v>3436</v>
      </c>
      <c r="B3437" s="6" t="s">
        <v>9990</v>
      </c>
      <c r="C3437" s="6" t="s">
        <v>9991</v>
      </c>
      <c r="D3437" s="4" t="s">
        <v>9992</v>
      </c>
      <c r="E3437" s="4" t="s">
        <v>1769</v>
      </c>
      <c r="F3437" s="4" t="s">
        <v>7409</v>
      </c>
    </row>
    <row r="3438" spans="1:6" ht="15.75" customHeight="1">
      <c r="A3438" s="5">
        <v>3437</v>
      </c>
      <c r="B3438" s="6" t="s">
        <v>9993</v>
      </c>
      <c r="C3438" s="6" t="s">
        <v>9994</v>
      </c>
      <c r="D3438" s="4" t="s">
        <v>9995</v>
      </c>
      <c r="E3438" s="4" t="s">
        <v>6279</v>
      </c>
      <c r="F3438" s="4" t="s">
        <v>7409</v>
      </c>
    </row>
    <row r="3439" spans="1:6" ht="15.75" customHeight="1">
      <c r="A3439" s="5">
        <v>3438</v>
      </c>
      <c r="B3439" s="6" t="s">
        <v>9996</v>
      </c>
      <c r="C3439" s="6" t="s">
        <v>9997</v>
      </c>
      <c r="D3439" s="4" t="s">
        <v>9998</v>
      </c>
      <c r="E3439" s="4" t="s">
        <v>6583</v>
      </c>
      <c r="F3439" s="4" t="s">
        <v>7409</v>
      </c>
    </row>
    <row r="3440" spans="1:6" ht="15.75" customHeight="1">
      <c r="A3440" s="5">
        <v>3439</v>
      </c>
      <c r="B3440" s="6" t="s">
        <v>9999</v>
      </c>
      <c r="C3440" s="6" t="s">
        <v>10000</v>
      </c>
      <c r="D3440" s="4" t="s">
        <v>10001</v>
      </c>
      <c r="E3440" s="4" t="s">
        <v>6195</v>
      </c>
      <c r="F3440" s="4" t="s">
        <v>7409</v>
      </c>
    </row>
    <row r="3441" spans="1:6" ht="15.75" customHeight="1">
      <c r="A3441" s="5">
        <v>3440</v>
      </c>
      <c r="B3441" s="6" t="s">
        <v>10002</v>
      </c>
      <c r="C3441" s="6" t="s">
        <v>10003</v>
      </c>
      <c r="D3441" s="4" t="s">
        <v>10004</v>
      </c>
      <c r="E3441" s="4" t="s">
        <v>6195</v>
      </c>
      <c r="F3441" s="4" t="s">
        <v>7409</v>
      </c>
    </row>
    <row r="3442" spans="1:6" ht="15.75" customHeight="1">
      <c r="A3442" s="5">
        <v>3441</v>
      </c>
      <c r="B3442" s="6" t="s">
        <v>10005</v>
      </c>
      <c r="C3442" s="6" t="s">
        <v>10006</v>
      </c>
      <c r="D3442" s="4" t="s">
        <v>10007</v>
      </c>
      <c r="E3442" s="4" t="s">
        <v>6279</v>
      </c>
      <c r="F3442" s="4" t="s">
        <v>7409</v>
      </c>
    </row>
    <row r="3443" spans="1:6" ht="15.75" customHeight="1">
      <c r="A3443" s="5">
        <v>3442</v>
      </c>
      <c r="B3443" s="6" t="s">
        <v>10008</v>
      </c>
      <c r="C3443" s="6" t="s">
        <v>10009</v>
      </c>
      <c r="D3443" s="4" t="s">
        <v>10010</v>
      </c>
      <c r="E3443" s="4" t="s">
        <v>569</v>
      </c>
      <c r="F3443" s="4" t="s">
        <v>7409</v>
      </c>
    </row>
    <row r="3444" spans="1:6" ht="15.75" customHeight="1">
      <c r="A3444" s="5">
        <v>3443</v>
      </c>
      <c r="B3444" s="6" t="s">
        <v>10011</v>
      </c>
      <c r="C3444" s="6" t="s">
        <v>10012</v>
      </c>
      <c r="D3444" s="4" t="s">
        <v>10013</v>
      </c>
      <c r="E3444" s="4" t="s">
        <v>6204</v>
      </c>
      <c r="F3444" s="4" t="s">
        <v>7409</v>
      </c>
    </row>
    <row r="3445" spans="1:6" ht="15.75" customHeight="1">
      <c r="A3445" s="5">
        <v>3444</v>
      </c>
      <c r="B3445" s="6" t="s">
        <v>10014</v>
      </c>
      <c r="C3445" s="6" t="s">
        <v>10015</v>
      </c>
      <c r="D3445" s="4" t="s">
        <v>10016</v>
      </c>
      <c r="E3445" s="4" t="s">
        <v>6583</v>
      </c>
      <c r="F3445" s="4" t="s">
        <v>7409</v>
      </c>
    </row>
    <row r="3446" spans="1:6" ht="15.75" customHeight="1">
      <c r="A3446" s="5">
        <v>3445</v>
      </c>
      <c r="B3446" s="6" t="s">
        <v>10017</v>
      </c>
      <c r="C3446" s="6" t="s">
        <v>10018</v>
      </c>
      <c r="D3446" s="4" t="s">
        <v>10019</v>
      </c>
      <c r="E3446" s="4" t="s">
        <v>1769</v>
      </c>
      <c r="F3446" s="4" t="s">
        <v>7409</v>
      </c>
    </row>
    <row r="3447" spans="1:6" ht="15.75" customHeight="1">
      <c r="A3447" s="5">
        <v>3446</v>
      </c>
      <c r="B3447" s="6" t="s">
        <v>10020</v>
      </c>
      <c r="C3447" s="6" t="s">
        <v>10021</v>
      </c>
      <c r="D3447" s="4" t="s">
        <v>10022</v>
      </c>
      <c r="E3447" s="4" t="s">
        <v>1769</v>
      </c>
      <c r="F3447" s="4" t="s">
        <v>7409</v>
      </c>
    </row>
    <row r="3448" spans="1:6" ht="15.75" customHeight="1">
      <c r="A3448" s="5">
        <v>3447</v>
      </c>
      <c r="B3448" s="6" t="s">
        <v>10023</v>
      </c>
      <c r="C3448" s="6" t="s">
        <v>10024</v>
      </c>
      <c r="D3448" s="4" t="s">
        <v>10025</v>
      </c>
      <c r="E3448" s="4" t="s">
        <v>6195</v>
      </c>
      <c r="F3448" s="4" t="s">
        <v>7409</v>
      </c>
    </row>
    <row r="3449" spans="1:6" ht="15.75" customHeight="1">
      <c r="A3449" s="5">
        <v>3448</v>
      </c>
      <c r="B3449" s="6" t="s">
        <v>10026</v>
      </c>
      <c r="C3449" s="6" t="s">
        <v>10027</v>
      </c>
      <c r="D3449" s="4" t="s">
        <v>10028</v>
      </c>
      <c r="E3449" s="4" t="s">
        <v>40</v>
      </c>
      <c r="F3449" s="4" t="s">
        <v>7409</v>
      </c>
    </row>
    <row r="3450" spans="1:6" ht="15.75" customHeight="1">
      <c r="A3450" s="5">
        <v>3449</v>
      </c>
      <c r="B3450" s="6" t="s">
        <v>10029</v>
      </c>
      <c r="C3450" s="6" t="s">
        <v>10030</v>
      </c>
      <c r="D3450" s="4" t="s">
        <v>10031</v>
      </c>
      <c r="E3450" s="4" t="s">
        <v>6583</v>
      </c>
      <c r="F3450" s="4" t="s">
        <v>7409</v>
      </c>
    </row>
    <row r="3451" spans="1:6" ht="15.75" customHeight="1">
      <c r="A3451" s="5">
        <v>3450</v>
      </c>
      <c r="B3451" s="6" t="s">
        <v>10032</v>
      </c>
      <c r="C3451" s="6" t="s">
        <v>10033</v>
      </c>
      <c r="D3451" s="4" t="s">
        <v>10034</v>
      </c>
      <c r="E3451" s="4" t="s">
        <v>40</v>
      </c>
      <c r="F3451" s="4" t="s">
        <v>7409</v>
      </c>
    </row>
    <row r="3452" spans="1:6" ht="15.75" customHeight="1">
      <c r="A3452" s="5">
        <v>3451</v>
      </c>
      <c r="B3452" s="6" t="s">
        <v>10035</v>
      </c>
      <c r="C3452" s="6" t="s">
        <v>10036</v>
      </c>
      <c r="D3452" s="4" t="s">
        <v>10037</v>
      </c>
      <c r="E3452" s="4" t="s">
        <v>6583</v>
      </c>
      <c r="F3452" s="4" t="s">
        <v>7409</v>
      </c>
    </row>
    <row r="3453" spans="1:6" ht="15.75" customHeight="1">
      <c r="A3453" s="5">
        <v>3452</v>
      </c>
      <c r="B3453" s="6" t="s">
        <v>10038</v>
      </c>
      <c r="C3453" s="6" t="s">
        <v>10039</v>
      </c>
      <c r="D3453" s="4" t="s">
        <v>10040</v>
      </c>
      <c r="E3453" s="4" t="s">
        <v>40</v>
      </c>
      <c r="F3453" s="4" t="s">
        <v>7409</v>
      </c>
    </row>
    <row r="3454" spans="1:6" ht="15.75" customHeight="1">
      <c r="A3454" s="5">
        <v>3453</v>
      </c>
      <c r="B3454" s="6" t="s">
        <v>10041</v>
      </c>
      <c r="C3454" s="6" t="s">
        <v>10042</v>
      </c>
      <c r="D3454" s="4" t="s">
        <v>10043</v>
      </c>
      <c r="E3454" s="4" t="s">
        <v>6279</v>
      </c>
      <c r="F3454" s="4" t="s">
        <v>7409</v>
      </c>
    </row>
    <row r="3455" spans="1:6" ht="15.75" customHeight="1">
      <c r="A3455" s="5">
        <v>3454</v>
      </c>
      <c r="B3455" s="6" t="s">
        <v>10044</v>
      </c>
      <c r="C3455" s="6" t="s">
        <v>10045</v>
      </c>
      <c r="D3455" s="4" t="s">
        <v>2591</v>
      </c>
      <c r="E3455" s="4" t="s">
        <v>569</v>
      </c>
      <c r="F3455" s="4" t="s">
        <v>7409</v>
      </c>
    </row>
    <row r="3456" spans="1:6" ht="15.75" customHeight="1">
      <c r="A3456" s="5">
        <v>3455</v>
      </c>
      <c r="B3456" s="6" t="s">
        <v>2589</v>
      </c>
      <c r="C3456" s="6" t="s">
        <v>10046</v>
      </c>
      <c r="D3456" s="4" t="s">
        <v>10047</v>
      </c>
      <c r="E3456" s="4" t="s">
        <v>569</v>
      </c>
      <c r="F3456" s="4" t="s">
        <v>7409</v>
      </c>
    </row>
    <row r="3457" spans="1:6" ht="15.75" customHeight="1">
      <c r="A3457" s="5">
        <v>3456</v>
      </c>
      <c r="B3457" s="6" t="s">
        <v>10048</v>
      </c>
      <c r="C3457" s="6" t="s">
        <v>10049</v>
      </c>
      <c r="D3457" s="4" t="s">
        <v>10050</v>
      </c>
      <c r="E3457" s="4" t="s">
        <v>569</v>
      </c>
      <c r="F3457" s="4" t="s">
        <v>7409</v>
      </c>
    </row>
    <row r="3458" spans="1:6" ht="15.75" customHeight="1">
      <c r="A3458" s="5">
        <v>3457</v>
      </c>
      <c r="B3458" s="6" t="s">
        <v>10051</v>
      </c>
      <c r="C3458" s="6" t="s">
        <v>10052</v>
      </c>
      <c r="D3458" s="4" t="s">
        <v>10053</v>
      </c>
      <c r="E3458" s="4" t="s">
        <v>6391</v>
      </c>
      <c r="F3458" s="4" t="s">
        <v>7409</v>
      </c>
    </row>
    <row r="3459" spans="1:6" ht="15.75" customHeight="1">
      <c r="A3459" s="5">
        <v>3458</v>
      </c>
      <c r="B3459" s="6" t="s">
        <v>10054</v>
      </c>
      <c r="C3459" s="6" t="s">
        <v>10055</v>
      </c>
      <c r="D3459" s="4" t="s">
        <v>10056</v>
      </c>
      <c r="E3459" s="4" t="s">
        <v>40</v>
      </c>
      <c r="F3459" s="4" t="s">
        <v>7409</v>
      </c>
    </row>
    <row r="3460" spans="1:6" ht="15.75" customHeight="1">
      <c r="A3460" s="5">
        <v>3459</v>
      </c>
      <c r="B3460" s="6" t="s">
        <v>10041</v>
      </c>
      <c r="C3460" s="6" t="s">
        <v>10042</v>
      </c>
      <c r="D3460" s="4" t="s">
        <v>10056</v>
      </c>
      <c r="E3460" s="4" t="s">
        <v>40</v>
      </c>
      <c r="F3460" s="4" t="s">
        <v>7409</v>
      </c>
    </row>
    <row r="3461" spans="1:6" ht="15.75" customHeight="1">
      <c r="A3461" s="5">
        <v>3460</v>
      </c>
      <c r="B3461" s="6" t="s">
        <v>10041</v>
      </c>
      <c r="C3461" s="6" t="s">
        <v>10042</v>
      </c>
      <c r="D3461" s="4" t="s">
        <v>10057</v>
      </c>
      <c r="E3461" s="4" t="s">
        <v>1769</v>
      </c>
      <c r="F3461" s="4" t="s">
        <v>7409</v>
      </c>
    </row>
    <row r="3462" spans="1:6" ht="15.75" customHeight="1">
      <c r="A3462" s="5">
        <v>3461</v>
      </c>
      <c r="B3462" s="6" t="s">
        <v>10058</v>
      </c>
      <c r="C3462" s="6" t="s">
        <v>10059</v>
      </c>
      <c r="D3462" s="4" t="s">
        <v>10060</v>
      </c>
      <c r="E3462" s="4" t="s">
        <v>6195</v>
      </c>
      <c r="F3462" s="4" t="s">
        <v>7409</v>
      </c>
    </row>
    <row r="3463" spans="1:6" ht="15.75" customHeight="1">
      <c r="A3463" s="5">
        <v>3462</v>
      </c>
      <c r="B3463" s="6" t="s">
        <v>10061</v>
      </c>
      <c r="C3463" s="6" t="s">
        <v>10062</v>
      </c>
      <c r="D3463" s="4" t="s">
        <v>10043</v>
      </c>
      <c r="E3463" s="4" t="s">
        <v>6583</v>
      </c>
      <c r="F3463" s="4" t="s">
        <v>7409</v>
      </c>
    </row>
    <row r="3464" spans="1:6" ht="15.75" customHeight="1">
      <c r="A3464" s="5">
        <v>3463</v>
      </c>
      <c r="B3464" s="6" t="s">
        <v>10044</v>
      </c>
      <c r="C3464" s="6" t="s">
        <v>10045</v>
      </c>
      <c r="D3464" s="4" t="s">
        <v>10063</v>
      </c>
      <c r="E3464" s="4" t="s">
        <v>6583</v>
      </c>
      <c r="F3464" s="4" t="s">
        <v>7409</v>
      </c>
    </row>
    <row r="3465" spans="1:6" ht="15.75" customHeight="1">
      <c r="A3465" s="5">
        <v>3464</v>
      </c>
      <c r="B3465" s="6" t="s">
        <v>10064</v>
      </c>
      <c r="C3465" s="6" t="s">
        <v>10065</v>
      </c>
      <c r="D3465" s="4" t="s">
        <v>10066</v>
      </c>
      <c r="E3465" s="4" t="s">
        <v>6254</v>
      </c>
      <c r="F3465" s="4" t="s">
        <v>7409</v>
      </c>
    </row>
    <row r="3466" spans="1:6" ht="15.75" customHeight="1">
      <c r="A3466" s="5">
        <v>3465</v>
      </c>
      <c r="B3466" s="6" t="s">
        <v>10067</v>
      </c>
      <c r="C3466" s="6" t="s">
        <v>10068</v>
      </c>
      <c r="D3466" s="4" t="s">
        <v>10069</v>
      </c>
      <c r="E3466" s="4" t="s">
        <v>501</v>
      </c>
      <c r="F3466" s="4" t="s">
        <v>7409</v>
      </c>
    </row>
    <row r="3467" spans="1:6" ht="15.75" customHeight="1">
      <c r="A3467" s="5">
        <v>3466</v>
      </c>
      <c r="B3467" s="6" t="s">
        <v>10070</v>
      </c>
      <c r="C3467" s="6" t="s">
        <v>10071</v>
      </c>
      <c r="D3467" s="4" t="s">
        <v>10072</v>
      </c>
      <c r="E3467" s="4" t="s">
        <v>1769</v>
      </c>
      <c r="F3467" s="4" t="s">
        <v>7409</v>
      </c>
    </row>
    <row r="3468" spans="1:6" ht="15.75" customHeight="1">
      <c r="A3468" s="5">
        <v>3467</v>
      </c>
      <c r="B3468" s="6" t="s">
        <v>10073</v>
      </c>
      <c r="C3468" s="6" t="s">
        <v>10074</v>
      </c>
      <c r="D3468" s="4" t="s">
        <v>10075</v>
      </c>
      <c r="E3468" s="4" t="s">
        <v>1769</v>
      </c>
      <c r="F3468" s="4" t="s">
        <v>7409</v>
      </c>
    </row>
    <row r="3469" spans="1:6" ht="15.75" customHeight="1">
      <c r="A3469" s="5">
        <v>3468</v>
      </c>
      <c r="B3469" s="6" t="s">
        <v>10076</v>
      </c>
      <c r="C3469" s="6" t="s">
        <v>10077</v>
      </c>
      <c r="D3469" s="4" t="s">
        <v>10078</v>
      </c>
      <c r="E3469" s="4" t="s">
        <v>1769</v>
      </c>
      <c r="F3469" s="4" t="s">
        <v>7409</v>
      </c>
    </row>
    <row r="3470" spans="1:6" ht="15.75" customHeight="1">
      <c r="A3470" s="5">
        <v>3469</v>
      </c>
      <c r="B3470" s="6" t="s">
        <v>10079</v>
      </c>
      <c r="C3470" s="6" t="s">
        <v>10080</v>
      </c>
      <c r="D3470" s="4" t="s">
        <v>10081</v>
      </c>
      <c r="E3470" s="4" t="s">
        <v>1769</v>
      </c>
      <c r="F3470" s="4" t="s">
        <v>7409</v>
      </c>
    </row>
    <row r="3471" spans="1:6" ht="15.75" customHeight="1">
      <c r="A3471" s="5">
        <v>3470</v>
      </c>
      <c r="B3471" s="6" t="s">
        <v>10082</v>
      </c>
      <c r="C3471" s="6" t="s">
        <v>10083</v>
      </c>
      <c r="D3471" s="4" t="s">
        <v>10084</v>
      </c>
      <c r="E3471" s="4" t="s">
        <v>6583</v>
      </c>
      <c r="F3471" s="4" t="s">
        <v>7409</v>
      </c>
    </row>
    <row r="3472" spans="1:6" ht="15.75" customHeight="1">
      <c r="A3472" s="5">
        <v>3471</v>
      </c>
      <c r="B3472" s="6" t="s">
        <v>10085</v>
      </c>
      <c r="C3472" s="6" t="s">
        <v>10086</v>
      </c>
      <c r="D3472" s="4" t="s">
        <v>10087</v>
      </c>
      <c r="E3472" s="4" t="s">
        <v>569</v>
      </c>
      <c r="F3472" s="4" t="s">
        <v>7409</v>
      </c>
    </row>
    <row r="3473" spans="1:6" ht="15.75" customHeight="1">
      <c r="A3473" s="5">
        <v>3472</v>
      </c>
      <c r="B3473" s="6" t="s">
        <v>10088</v>
      </c>
      <c r="C3473" s="6" t="s">
        <v>10089</v>
      </c>
      <c r="D3473" s="4" t="s">
        <v>10090</v>
      </c>
      <c r="E3473" s="4" t="s">
        <v>6204</v>
      </c>
      <c r="F3473" s="4" t="s">
        <v>7409</v>
      </c>
    </row>
    <row r="3474" spans="1:6" ht="15.75" customHeight="1">
      <c r="A3474" s="5">
        <v>3473</v>
      </c>
      <c r="B3474" s="6" t="s">
        <v>10091</v>
      </c>
      <c r="C3474" s="6" t="s">
        <v>10092</v>
      </c>
      <c r="D3474" s="4" t="s">
        <v>10093</v>
      </c>
      <c r="E3474" s="4" t="s">
        <v>569</v>
      </c>
      <c r="F3474" s="4" t="s">
        <v>7409</v>
      </c>
    </row>
    <row r="3475" spans="1:6" ht="15.75" customHeight="1">
      <c r="A3475" s="5">
        <v>3474</v>
      </c>
      <c r="B3475" s="6" t="s">
        <v>10094</v>
      </c>
      <c r="C3475" s="6" t="s">
        <v>10095</v>
      </c>
      <c r="D3475" s="4" t="s">
        <v>10096</v>
      </c>
      <c r="E3475" s="4" t="s">
        <v>1769</v>
      </c>
      <c r="F3475" s="4" t="s">
        <v>7409</v>
      </c>
    </row>
    <row r="3476" spans="1:6" ht="15.75" customHeight="1">
      <c r="A3476" s="5">
        <v>3475</v>
      </c>
      <c r="B3476" s="6" t="s">
        <v>10097</v>
      </c>
      <c r="C3476" s="6" t="s">
        <v>10098</v>
      </c>
      <c r="D3476" s="4" t="s">
        <v>10099</v>
      </c>
      <c r="E3476" s="4" t="s">
        <v>6279</v>
      </c>
      <c r="F3476" s="4" t="s">
        <v>7409</v>
      </c>
    </row>
    <row r="3477" spans="1:6" ht="15.75" customHeight="1">
      <c r="A3477" s="5">
        <v>3476</v>
      </c>
      <c r="B3477" s="6" t="s">
        <v>10100</v>
      </c>
      <c r="C3477" s="6" t="s">
        <v>10101</v>
      </c>
      <c r="D3477" s="4" t="s">
        <v>10066</v>
      </c>
      <c r="E3477" s="4" t="s">
        <v>6254</v>
      </c>
      <c r="F3477" s="4" t="s">
        <v>7409</v>
      </c>
    </row>
    <row r="3478" spans="1:6" ht="15.75" customHeight="1">
      <c r="A3478" s="5">
        <v>3477</v>
      </c>
      <c r="B3478" s="6" t="s">
        <v>10067</v>
      </c>
      <c r="C3478" s="6" t="s">
        <v>10068</v>
      </c>
      <c r="D3478" s="4" t="s">
        <v>10102</v>
      </c>
      <c r="E3478" s="4" t="s">
        <v>6279</v>
      </c>
      <c r="F3478" s="4" t="s">
        <v>7409</v>
      </c>
    </row>
    <row r="3479" spans="1:6" ht="15.75" customHeight="1">
      <c r="A3479" s="5">
        <v>3478</v>
      </c>
      <c r="B3479" s="6" t="s">
        <v>10103</v>
      </c>
      <c r="C3479" s="6" t="s">
        <v>10104</v>
      </c>
      <c r="D3479" s="4" t="s">
        <v>10105</v>
      </c>
      <c r="E3479" s="4" t="s">
        <v>40</v>
      </c>
      <c r="F3479" s="4" t="s">
        <v>23</v>
      </c>
    </row>
    <row r="3480" spans="1:6" ht="15.75" customHeight="1">
      <c r="A3480" s="5">
        <v>3479</v>
      </c>
      <c r="B3480" s="6" t="s">
        <v>10106</v>
      </c>
      <c r="C3480" s="6" t="s">
        <v>10107</v>
      </c>
      <c r="D3480" s="4" t="s">
        <v>10108</v>
      </c>
      <c r="E3480" s="4" t="s">
        <v>6204</v>
      </c>
      <c r="F3480" s="4" t="s">
        <v>23</v>
      </c>
    </row>
    <row r="3481" spans="1:6" ht="15.75" customHeight="1">
      <c r="A3481" s="5">
        <v>3480</v>
      </c>
      <c r="B3481" s="6" t="s">
        <v>10109</v>
      </c>
      <c r="C3481" s="6" t="s">
        <v>10110</v>
      </c>
      <c r="D3481" s="4" t="s">
        <v>10111</v>
      </c>
      <c r="E3481" s="4" t="s">
        <v>6195</v>
      </c>
      <c r="F3481" s="4" t="s">
        <v>23</v>
      </c>
    </row>
    <row r="3482" spans="1:6" ht="15.75" customHeight="1">
      <c r="A3482" s="5">
        <v>3481</v>
      </c>
      <c r="B3482" s="6" t="s">
        <v>10112</v>
      </c>
      <c r="C3482" s="6" t="s">
        <v>10113</v>
      </c>
      <c r="D3482" s="4" t="s">
        <v>10114</v>
      </c>
      <c r="E3482" s="4" t="s">
        <v>6195</v>
      </c>
      <c r="F3482" s="4" t="s">
        <v>23</v>
      </c>
    </row>
    <row r="3483" spans="1:6" ht="15.75" customHeight="1">
      <c r="A3483" s="5">
        <v>3482</v>
      </c>
      <c r="B3483" s="6" t="s">
        <v>10115</v>
      </c>
      <c r="C3483" s="6" t="s">
        <v>10116</v>
      </c>
      <c r="D3483" s="4" t="s">
        <v>10117</v>
      </c>
      <c r="E3483" s="4" t="s">
        <v>6391</v>
      </c>
      <c r="F3483" s="4" t="s">
        <v>23</v>
      </c>
    </row>
    <row r="3484" spans="1:6" ht="15.75" customHeight="1">
      <c r="A3484" s="5">
        <v>3483</v>
      </c>
      <c r="B3484" s="6" t="s">
        <v>10118</v>
      </c>
      <c r="C3484" s="6" t="s">
        <v>10119</v>
      </c>
      <c r="D3484" s="4" t="s">
        <v>10120</v>
      </c>
      <c r="E3484" s="4" t="s">
        <v>6391</v>
      </c>
      <c r="F3484" s="4" t="s">
        <v>23</v>
      </c>
    </row>
    <row r="3485" spans="1:6" ht="15.75" customHeight="1">
      <c r="A3485" s="5">
        <v>3484</v>
      </c>
      <c r="B3485" s="6" t="s">
        <v>10121</v>
      </c>
      <c r="C3485" s="6" t="s">
        <v>10122</v>
      </c>
      <c r="D3485" s="4" t="s">
        <v>10123</v>
      </c>
      <c r="E3485" s="4" t="s">
        <v>6391</v>
      </c>
      <c r="F3485" s="4" t="s">
        <v>23</v>
      </c>
    </row>
    <row r="3486" spans="1:6" ht="15.75" customHeight="1">
      <c r="A3486" s="5">
        <v>3485</v>
      </c>
      <c r="B3486" s="6" t="s">
        <v>10124</v>
      </c>
      <c r="C3486" s="6" t="s">
        <v>10125</v>
      </c>
      <c r="D3486" s="4" t="s">
        <v>10126</v>
      </c>
      <c r="E3486" s="4" t="s">
        <v>6204</v>
      </c>
      <c r="F3486" s="4" t="s">
        <v>23</v>
      </c>
    </row>
    <row r="3487" spans="1:6" ht="15.75" customHeight="1">
      <c r="A3487" s="5">
        <v>3486</v>
      </c>
      <c r="B3487" s="6" t="s">
        <v>10127</v>
      </c>
      <c r="C3487" s="6" t="s">
        <v>10128</v>
      </c>
      <c r="D3487" s="4" t="s">
        <v>10129</v>
      </c>
      <c r="E3487" s="4" t="s">
        <v>6195</v>
      </c>
      <c r="F3487" s="4" t="s">
        <v>23</v>
      </c>
    </row>
    <row r="3488" spans="1:6" ht="15.75" customHeight="1">
      <c r="A3488" s="5">
        <v>3487</v>
      </c>
      <c r="B3488" s="6" t="s">
        <v>10130</v>
      </c>
      <c r="C3488" s="6" t="s">
        <v>10131</v>
      </c>
      <c r="D3488" s="4" t="s">
        <v>10132</v>
      </c>
      <c r="E3488" s="4" t="s">
        <v>6204</v>
      </c>
      <c r="F3488" s="4" t="s">
        <v>23</v>
      </c>
    </row>
    <row r="3489" spans="1:6" ht="15.75" customHeight="1">
      <c r="A3489" s="5">
        <v>3488</v>
      </c>
      <c r="B3489" s="6" t="s">
        <v>10133</v>
      </c>
      <c r="C3489" s="6" t="s">
        <v>10134</v>
      </c>
      <c r="D3489" s="4" t="s">
        <v>10135</v>
      </c>
      <c r="E3489" s="4" t="s">
        <v>388</v>
      </c>
      <c r="F3489" s="4" t="s">
        <v>23</v>
      </c>
    </row>
    <row r="3490" spans="1:6" ht="15.75" customHeight="1">
      <c r="A3490" s="5">
        <v>3489</v>
      </c>
      <c r="B3490" s="6" t="s">
        <v>10136</v>
      </c>
      <c r="C3490" s="6" t="s">
        <v>10137</v>
      </c>
      <c r="D3490" s="4" t="s">
        <v>10138</v>
      </c>
      <c r="E3490" s="4" t="s">
        <v>40</v>
      </c>
      <c r="F3490" s="4" t="s">
        <v>23</v>
      </c>
    </row>
    <row r="3491" spans="1:6" ht="15.75" customHeight="1">
      <c r="A3491" s="5">
        <v>3490</v>
      </c>
      <c r="B3491" s="6" t="s">
        <v>10139</v>
      </c>
      <c r="C3491" s="6" t="s">
        <v>10140</v>
      </c>
      <c r="D3491" s="4" t="s">
        <v>10141</v>
      </c>
      <c r="E3491" s="4" t="s">
        <v>40</v>
      </c>
      <c r="F3491" s="4" t="s">
        <v>23</v>
      </c>
    </row>
    <row r="3492" spans="1:6" ht="15.75" customHeight="1">
      <c r="A3492" s="5">
        <v>3491</v>
      </c>
      <c r="B3492" s="6" t="s">
        <v>10142</v>
      </c>
      <c r="C3492" s="6" t="s">
        <v>10143</v>
      </c>
      <c r="D3492" s="4" t="s">
        <v>10144</v>
      </c>
      <c r="E3492" s="4" t="s">
        <v>6195</v>
      </c>
      <c r="F3492" s="4" t="s">
        <v>23</v>
      </c>
    </row>
    <row r="3493" spans="1:6" ht="15.75" customHeight="1">
      <c r="A3493" s="5">
        <v>3492</v>
      </c>
      <c r="B3493" s="6" t="s">
        <v>10145</v>
      </c>
      <c r="C3493" s="6" t="s">
        <v>10146</v>
      </c>
      <c r="D3493" s="4" t="s">
        <v>10147</v>
      </c>
      <c r="E3493" s="4" t="s">
        <v>6204</v>
      </c>
      <c r="F3493" s="4" t="s">
        <v>23</v>
      </c>
    </row>
    <row r="3494" spans="1:6" ht="15.75" customHeight="1">
      <c r="A3494" s="5">
        <v>3493</v>
      </c>
      <c r="B3494" s="6" t="s">
        <v>10148</v>
      </c>
      <c r="C3494" s="6" t="s">
        <v>10149</v>
      </c>
      <c r="D3494" s="4" t="s">
        <v>10150</v>
      </c>
      <c r="E3494" s="4" t="s">
        <v>6204</v>
      </c>
      <c r="F3494" s="4" t="s">
        <v>23</v>
      </c>
    </row>
    <row r="3495" spans="1:6" ht="15.75" customHeight="1">
      <c r="A3495" s="5">
        <v>3494</v>
      </c>
      <c r="B3495" s="6" t="s">
        <v>10151</v>
      </c>
      <c r="C3495" s="6" t="s">
        <v>10152</v>
      </c>
      <c r="D3495" s="4" t="s">
        <v>10153</v>
      </c>
      <c r="E3495" s="4" t="s">
        <v>6195</v>
      </c>
      <c r="F3495" s="4" t="s">
        <v>23</v>
      </c>
    </row>
    <row r="3496" spans="1:6" ht="15.75" customHeight="1">
      <c r="A3496" s="5">
        <v>3495</v>
      </c>
      <c r="B3496" s="6" t="s">
        <v>10154</v>
      </c>
      <c r="C3496" s="6" t="s">
        <v>10155</v>
      </c>
      <c r="D3496" s="4" t="s">
        <v>10156</v>
      </c>
      <c r="E3496" s="4" t="s">
        <v>6195</v>
      </c>
      <c r="F3496" s="4" t="s">
        <v>23</v>
      </c>
    </row>
    <row r="3497" spans="1:6" ht="15.75" customHeight="1">
      <c r="A3497" s="5">
        <v>3496</v>
      </c>
      <c r="B3497" s="6" t="s">
        <v>10157</v>
      </c>
      <c r="C3497" s="6" t="s">
        <v>10158</v>
      </c>
      <c r="D3497" s="4" t="s">
        <v>10159</v>
      </c>
      <c r="E3497" s="4" t="s">
        <v>6583</v>
      </c>
      <c r="F3497" s="4" t="s">
        <v>23</v>
      </c>
    </row>
    <row r="3498" spans="1:6" ht="15.75" customHeight="1">
      <c r="A3498" s="5">
        <v>3497</v>
      </c>
      <c r="B3498" s="6" t="s">
        <v>10160</v>
      </c>
      <c r="C3498" s="6" t="s">
        <v>10161</v>
      </c>
      <c r="D3498" s="4" t="s">
        <v>10162</v>
      </c>
      <c r="E3498" s="4" t="s">
        <v>6279</v>
      </c>
      <c r="F3498" s="4" t="s">
        <v>23</v>
      </c>
    </row>
    <row r="3499" spans="1:6" ht="15.75" customHeight="1">
      <c r="A3499" s="5">
        <v>3498</v>
      </c>
      <c r="B3499" s="6" t="s">
        <v>10163</v>
      </c>
      <c r="C3499" s="6" t="s">
        <v>10164</v>
      </c>
      <c r="D3499" s="4" t="s">
        <v>10165</v>
      </c>
      <c r="E3499" s="4" t="s">
        <v>6279</v>
      </c>
      <c r="F3499" s="4" t="s">
        <v>23</v>
      </c>
    </row>
    <row r="3500" spans="1:6" ht="15.75" customHeight="1">
      <c r="A3500" s="5">
        <v>3499</v>
      </c>
      <c r="B3500" s="6" t="s">
        <v>10166</v>
      </c>
      <c r="C3500" s="6" t="s">
        <v>10167</v>
      </c>
      <c r="D3500" s="4" t="s">
        <v>10168</v>
      </c>
      <c r="E3500" s="4" t="s">
        <v>6195</v>
      </c>
      <c r="F3500" s="4" t="s">
        <v>23</v>
      </c>
    </row>
    <row r="3501" spans="1:6" ht="15.75" customHeight="1">
      <c r="A3501" s="5">
        <v>3500</v>
      </c>
      <c r="B3501" s="6" t="s">
        <v>10169</v>
      </c>
      <c r="C3501" s="6" t="s">
        <v>10170</v>
      </c>
      <c r="D3501" s="4" t="s">
        <v>10171</v>
      </c>
      <c r="E3501" s="4" t="s">
        <v>40</v>
      </c>
      <c r="F3501" s="4" t="s">
        <v>23</v>
      </c>
    </row>
    <row r="3502" spans="1:6" ht="15.75" customHeight="1">
      <c r="A3502" s="5">
        <v>3501</v>
      </c>
      <c r="B3502" s="6" t="s">
        <v>10172</v>
      </c>
      <c r="C3502" s="6" t="s">
        <v>10173</v>
      </c>
      <c r="D3502" s="4" t="s">
        <v>10174</v>
      </c>
      <c r="E3502" s="4" t="s">
        <v>6204</v>
      </c>
      <c r="F3502" s="4" t="s">
        <v>23</v>
      </c>
    </row>
    <row r="3503" spans="1:6" ht="15.75" customHeight="1">
      <c r="A3503" s="5">
        <v>3502</v>
      </c>
      <c r="B3503" s="6" t="s">
        <v>10175</v>
      </c>
      <c r="C3503" s="6" t="s">
        <v>10176</v>
      </c>
      <c r="D3503" s="4" t="s">
        <v>10177</v>
      </c>
      <c r="E3503" s="4" t="s">
        <v>501</v>
      </c>
      <c r="F3503" s="4" t="s">
        <v>23</v>
      </c>
    </row>
    <row r="3504" spans="1:6" ht="15.75" customHeight="1">
      <c r="A3504" s="5">
        <v>3503</v>
      </c>
      <c r="B3504" s="6" t="s">
        <v>10178</v>
      </c>
      <c r="C3504" s="6" t="s">
        <v>10179</v>
      </c>
      <c r="D3504" s="4" t="s">
        <v>10180</v>
      </c>
      <c r="E3504" s="4" t="s">
        <v>6204</v>
      </c>
      <c r="F3504" s="4" t="s">
        <v>23</v>
      </c>
    </row>
    <row r="3505" spans="1:6" ht="15.75" customHeight="1">
      <c r="A3505" s="5">
        <v>3504</v>
      </c>
      <c r="B3505" s="6" t="s">
        <v>10181</v>
      </c>
      <c r="C3505" s="6" t="s">
        <v>10182</v>
      </c>
      <c r="D3505" s="4" t="s">
        <v>10183</v>
      </c>
      <c r="E3505" s="4" t="s">
        <v>6279</v>
      </c>
      <c r="F3505" s="4" t="s">
        <v>23</v>
      </c>
    </row>
    <row r="3506" spans="1:6" ht="15.75" customHeight="1">
      <c r="A3506" s="5">
        <v>3505</v>
      </c>
      <c r="B3506" s="6" t="s">
        <v>10184</v>
      </c>
      <c r="C3506" s="6" t="s">
        <v>10185</v>
      </c>
      <c r="D3506" s="4" t="s">
        <v>10186</v>
      </c>
      <c r="E3506" s="4" t="s">
        <v>6195</v>
      </c>
      <c r="F3506" s="4" t="s">
        <v>23</v>
      </c>
    </row>
    <row r="3507" spans="1:6" ht="15.75" customHeight="1">
      <c r="A3507" s="5">
        <v>3506</v>
      </c>
      <c r="B3507" s="6" t="s">
        <v>10187</v>
      </c>
      <c r="C3507" s="6" t="s">
        <v>10188</v>
      </c>
      <c r="D3507" s="4" t="s">
        <v>10189</v>
      </c>
      <c r="E3507" s="4" t="s">
        <v>6195</v>
      </c>
      <c r="F3507" s="4" t="s">
        <v>23</v>
      </c>
    </row>
    <row r="3508" spans="1:6" ht="15.75" customHeight="1">
      <c r="A3508" s="5">
        <v>3507</v>
      </c>
      <c r="B3508" s="6" t="s">
        <v>10190</v>
      </c>
      <c r="C3508" s="6" t="s">
        <v>10191</v>
      </c>
      <c r="D3508" s="4" t="s">
        <v>10192</v>
      </c>
      <c r="E3508" s="4" t="s">
        <v>6204</v>
      </c>
      <c r="F3508" s="4" t="s">
        <v>23</v>
      </c>
    </row>
    <row r="3509" spans="1:6" ht="15.75" customHeight="1">
      <c r="A3509" s="5">
        <v>3508</v>
      </c>
      <c r="B3509" s="6" t="s">
        <v>10193</v>
      </c>
      <c r="C3509" s="6" t="s">
        <v>10194</v>
      </c>
      <c r="D3509" s="4" t="s">
        <v>10195</v>
      </c>
      <c r="E3509" s="4" t="s">
        <v>40</v>
      </c>
      <c r="F3509" s="4" t="s">
        <v>23</v>
      </c>
    </row>
    <row r="3510" spans="1:6" ht="15.75" customHeight="1">
      <c r="A3510" s="5">
        <v>3509</v>
      </c>
      <c r="B3510" s="6" t="s">
        <v>10196</v>
      </c>
      <c r="C3510" s="6" t="s">
        <v>10197</v>
      </c>
      <c r="D3510" s="4" t="s">
        <v>10198</v>
      </c>
      <c r="E3510" s="4" t="s">
        <v>6195</v>
      </c>
      <c r="F3510" s="4" t="s">
        <v>23</v>
      </c>
    </row>
    <row r="3511" spans="1:6" ht="15.75" customHeight="1">
      <c r="A3511" s="5">
        <v>3510</v>
      </c>
      <c r="B3511" s="6" t="s">
        <v>10199</v>
      </c>
      <c r="C3511" s="6" t="s">
        <v>10200</v>
      </c>
      <c r="D3511" s="4" t="s">
        <v>10201</v>
      </c>
      <c r="E3511" s="4" t="s">
        <v>6204</v>
      </c>
      <c r="F3511" s="4" t="s">
        <v>23</v>
      </c>
    </row>
    <row r="3512" spans="1:6" ht="15.75" customHeight="1">
      <c r="A3512" s="5">
        <v>3511</v>
      </c>
      <c r="B3512" s="6" t="s">
        <v>10202</v>
      </c>
      <c r="C3512" s="6" t="s">
        <v>10203</v>
      </c>
      <c r="D3512" s="4" t="s">
        <v>10204</v>
      </c>
      <c r="E3512" s="4" t="s">
        <v>40</v>
      </c>
      <c r="F3512" s="4" t="s">
        <v>23</v>
      </c>
    </row>
    <row r="3513" spans="1:6" ht="15.75" customHeight="1">
      <c r="A3513" s="5">
        <v>3512</v>
      </c>
      <c r="B3513" s="6" t="s">
        <v>10205</v>
      </c>
      <c r="C3513" s="6" t="s">
        <v>10206</v>
      </c>
      <c r="D3513" s="4" t="s">
        <v>10207</v>
      </c>
      <c r="E3513" s="4" t="s">
        <v>6204</v>
      </c>
      <c r="F3513" s="4" t="s">
        <v>23</v>
      </c>
    </row>
    <row r="3514" spans="1:6" ht="15.75" customHeight="1">
      <c r="A3514" s="5">
        <v>3513</v>
      </c>
      <c r="B3514" s="6" t="s">
        <v>10208</v>
      </c>
      <c r="C3514" s="6" t="s">
        <v>10209</v>
      </c>
      <c r="D3514" s="4" t="s">
        <v>10210</v>
      </c>
      <c r="E3514" s="4" t="s">
        <v>40</v>
      </c>
      <c r="F3514" s="4" t="s">
        <v>23</v>
      </c>
    </row>
    <row r="3515" spans="1:6" ht="15.75" customHeight="1">
      <c r="A3515" s="5">
        <v>3514</v>
      </c>
      <c r="B3515" s="6" t="s">
        <v>10211</v>
      </c>
      <c r="C3515" s="6" t="s">
        <v>10212</v>
      </c>
      <c r="D3515" s="4" t="s">
        <v>10213</v>
      </c>
      <c r="E3515" s="4" t="s">
        <v>6204</v>
      </c>
      <c r="F3515" s="4" t="s">
        <v>23</v>
      </c>
    </row>
    <row r="3516" spans="1:6" ht="15.75" customHeight="1">
      <c r="A3516" s="5">
        <v>3515</v>
      </c>
      <c r="B3516" s="6" t="s">
        <v>10214</v>
      </c>
      <c r="C3516" s="6" t="s">
        <v>10215</v>
      </c>
      <c r="D3516" s="4" t="s">
        <v>10216</v>
      </c>
      <c r="E3516" s="4" t="s">
        <v>6195</v>
      </c>
      <c r="F3516" s="4" t="s">
        <v>23</v>
      </c>
    </row>
    <row r="3517" spans="1:6" ht="15.75" customHeight="1">
      <c r="A3517" s="5">
        <v>3516</v>
      </c>
      <c r="B3517" s="6" t="s">
        <v>10217</v>
      </c>
      <c r="C3517" s="6" t="s">
        <v>10218</v>
      </c>
      <c r="D3517" s="4" t="s">
        <v>10219</v>
      </c>
      <c r="E3517" s="4" t="s">
        <v>6204</v>
      </c>
      <c r="F3517" s="4" t="s">
        <v>23</v>
      </c>
    </row>
    <row r="3518" spans="1:6" ht="15.75" customHeight="1">
      <c r="A3518" s="5">
        <v>3517</v>
      </c>
      <c r="B3518" s="6" t="s">
        <v>10220</v>
      </c>
      <c r="C3518" s="6" t="s">
        <v>10221</v>
      </c>
      <c r="D3518" s="4" t="s">
        <v>10222</v>
      </c>
      <c r="E3518" s="4" t="s">
        <v>6279</v>
      </c>
      <c r="F3518" s="4" t="s">
        <v>23</v>
      </c>
    </row>
    <row r="3519" spans="1:6" ht="15.75" customHeight="1">
      <c r="A3519" s="5">
        <v>3518</v>
      </c>
      <c r="B3519" s="6" t="s">
        <v>10223</v>
      </c>
      <c r="C3519" s="6" t="s">
        <v>10224</v>
      </c>
      <c r="D3519" s="4" t="s">
        <v>10225</v>
      </c>
      <c r="E3519" s="4" t="s">
        <v>6204</v>
      </c>
      <c r="F3519" s="4" t="s">
        <v>23</v>
      </c>
    </row>
    <row r="3520" spans="1:6" ht="15.75" customHeight="1">
      <c r="A3520" s="5">
        <v>3519</v>
      </c>
      <c r="B3520" s="6" t="s">
        <v>10226</v>
      </c>
      <c r="C3520" s="6" t="s">
        <v>10227</v>
      </c>
      <c r="D3520" s="4" t="s">
        <v>10228</v>
      </c>
      <c r="E3520" s="4" t="s">
        <v>6583</v>
      </c>
      <c r="F3520" s="4" t="s">
        <v>23</v>
      </c>
    </row>
    <row r="3521" spans="1:6" ht="15.75" customHeight="1">
      <c r="A3521" s="5">
        <v>3520</v>
      </c>
      <c r="B3521" s="6" t="s">
        <v>10229</v>
      </c>
      <c r="C3521" s="6" t="s">
        <v>10230</v>
      </c>
      <c r="D3521" s="4" t="s">
        <v>10231</v>
      </c>
      <c r="E3521" s="4" t="s">
        <v>6204</v>
      </c>
      <c r="F3521" s="4" t="s">
        <v>23</v>
      </c>
    </row>
    <row r="3522" spans="1:6" ht="15.75" customHeight="1">
      <c r="A3522" s="5">
        <v>3521</v>
      </c>
      <c r="B3522" s="6" t="s">
        <v>10232</v>
      </c>
      <c r="C3522" s="6" t="s">
        <v>10233</v>
      </c>
      <c r="D3522" s="4" t="s">
        <v>10234</v>
      </c>
      <c r="E3522" s="4" t="s">
        <v>6176</v>
      </c>
      <c r="F3522" s="4" t="s">
        <v>23</v>
      </c>
    </row>
    <row r="3523" spans="1:6" ht="15.75" customHeight="1">
      <c r="A3523" s="5">
        <v>3522</v>
      </c>
      <c r="B3523" s="6" t="s">
        <v>10235</v>
      </c>
      <c r="C3523" s="6" t="s">
        <v>10236</v>
      </c>
      <c r="D3523" s="4" t="s">
        <v>10237</v>
      </c>
      <c r="E3523" s="4" t="s">
        <v>6204</v>
      </c>
      <c r="F3523" s="4" t="s">
        <v>23</v>
      </c>
    </row>
    <row r="3524" spans="1:6" ht="15.75" customHeight="1">
      <c r="A3524" s="5">
        <v>3523</v>
      </c>
      <c r="B3524" s="6" t="s">
        <v>10238</v>
      </c>
      <c r="C3524" s="6" t="s">
        <v>10239</v>
      </c>
      <c r="D3524" s="4" t="s">
        <v>10240</v>
      </c>
      <c r="E3524" s="4" t="s">
        <v>40</v>
      </c>
      <c r="F3524" s="4" t="s">
        <v>23</v>
      </c>
    </row>
    <row r="3525" spans="1:6" ht="15.75" customHeight="1">
      <c r="A3525" s="5">
        <v>3524</v>
      </c>
      <c r="B3525" s="6" t="s">
        <v>10241</v>
      </c>
      <c r="C3525" s="6" t="s">
        <v>10242</v>
      </c>
      <c r="D3525" s="4" t="s">
        <v>10243</v>
      </c>
      <c r="E3525" s="4" t="s">
        <v>569</v>
      </c>
      <c r="F3525" s="4" t="s">
        <v>23</v>
      </c>
    </row>
    <row r="3526" spans="1:6" ht="15.75" customHeight="1">
      <c r="A3526" s="5">
        <v>3525</v>
      </c>
      <c r="B3526" s="6" t="s">
        <v>10244</v>
      </c>
      <c r="C3526" s="6" t="s">
        <v>10245</v>
      </c>
      <c r="D3526" s="4" t="s">
        <v>10246</v>
      </c>
      <c r="E3526" s="4" t="s">
        <v>6195</v>
      </c>
      <c r="F3526" s="4" t="s">
        <v>23</v>
      </c>
    </row>
    <row r="3527" spans="1:6" ht="15.75" customHeight="1">
      <c r="A3527" s="5">
        <v>3526</v>
      </c>
      <c r="B3527" s="6" t="s">
        <v>10247</v>
      </c>
      <c r="C3527" s="6" t="s">
        <v>10248</v>
      </c>
      <c r="D3527" s="4" t="s">
        <v>10249</v>
      </c>
      <c r="E3527" s="4" t="s">
        <v>6195</v>
      </c>
      <c r="F3527" s="4" t="s">
        <v>23</v>
      </c>
    </row>
    <row r="3528" spans="1:6" ht="15.75" customHeight="1">
      <c r="A3528" s="5">
        <v>3527</v>
      </c>
      <c r="B3528" s="6" t="s">
        <v>10250</v>
      </c>
      <c r="C3528" s="6" t="s">
        <v>10251</v>
      </c>
      <c r="D3528" s="4" t="s">
        <v>10252</v>
      </c>
      <c r="E3528" s="4" t="s">
        <v>6195</v>
      </c>
      <c r="F3528" s="4" t="s">
        <v>23</v>
      </c>
    </row>
    <row r="3529" spans="1:6" ht="15.75" customHeight="1">
      <c r="A3529" s="5">
        <v>3528</v>
      </c>
      <c r="B3529" s="6" t="s">
        <v>10253</v>
      </c>
      <c r="C3529" s="6" t="s">
        <v>10254</v>
      </c>
      <c r="D3529" s="4" t="s">
        <v>10255</v>
      </c>
      <c r="E3529" s="4" t="s">
        <v>6204</v>
      </c>
      <c r="F3529" s="4" t="s">
        <v>23</v>
      </c>
    </row>
    <row r="3530" spans="1:6" ht="15.75" customHeight="1">
      <c r="A3530" s="5">
        <v>3529</v>
      </c>
      <c r="B3530" s="6" t="s">
        <v>10256</v>
      </c>
      <c r="C3530" s="6" t="s">
        <v>10257</v>
      </c>
      <c r="D3530" s="4" t="s">
        <v>10258</v>
      </c>
      <c r="E3530" s="4" t="s">
        <v>6279</v>
      </c>
      <c r="F3530" s="4" t="s">
        <v>23</v>
      </c>
    </row>
    <row r="3531" spans="1:6" ht="15.75" customHeight="1">
      <c r="A3531" s="5">
        <v>3530</v>
      </c>
      <c r="B3531" s="6" t="s">
        <v>10259</v>
      </c>
      <c r="C3531" s="6" t="s">
        <v>10260</v>
      </c>
      <c r="D3531" s="4" t="s">
        <v>10261</v>
      </c>
      <c r="E3531" s="4" t="s">
        <v>6195</v>
      </c>
      <c r="F3531" s="4" t="s">
        <v>23</v>
      </c>
    </row>
    <row r="3532" spans="1:6" ht="15.75" customHeight="1">
      <c r="A3532" s="5">
        <v>3531</v>
      </c>
      <c r="B3532" s="6" t="s">
        <v>10262</v>
      </c>
      <c r="C3532" s="6" t="s">
        <v>10263</v>
      </c>
      <c r="D3532" s="4" t="s">
        <v>10264</v>
      </c>
      <c r="E3532" s="4" t="s">
        <v>6204</v>
      </c>
      <c r="F3532" s="4" t="s">
        <v>23</v>
      </c>
    </row>
    <row r="3533" spans="1:6" ht="15.75" customHeight="1">
      <c r="A3533" s="5">
        <v>3532</v>
      </c>
      <c r="B3533" s="6" t="s">
        <v>10265</v>
      </c>
      <c r="C3533" s="6" t="s">
        <v>10266</v>
      </c>
      <c r="D3533" s="4" t="s">
        <v>10267</v>
      </c>
      <c r="E3533" s="4" t="s">
        <v>40</v>
      </c>
      <c r="F3533" s="4" t="s">
        <v>23</v>
      </c>
    </row>
    <row r="3534" spans="1:6" ht="15.75" customHeight="1">
      <c r="A3534" s="5">
        <v>3533</v>
      </c>
      <c r="B3534" s="6" t="s">
        <v>10268</v>
      </c>
      <c r="C3534" s="6" t="s">
        <v>10269</v>
      </c>
      <c r="D3534" s="4" t="s">
        <v>10270</v>
      </c>
      <c r="E3534" s="4" t="s">
        <v>40</v>
      </c>
      <c r="F3534" s="4" t="s">
        <v>23</v>
      </c>
    </row>
    <row r="3535" spans="1:6" ht="15.75" customHeight="1">
      <c r="A3535" s="5">
        <v>3534</v>
      </c>
      <c r="B3535" s="6" t="s">
        <v>10271</v>
      </c>
      <c r="C3535" s="6" t="s">
        <v>10272</v>
      </c>
      <c r="D3535" s="4" t="s">
        <v>10273</v>
      </c>
      <c r="E3535" s="4" t="s">
        <v>6195</v>
      </c>
      <c r="F3535" s="4" t="s">
        <v>23</v>
      </c>
    </row>
    <row r="3536" spans="1:6" ht="15.75" customHeight="1">
      <c r="A3536" s="5">
        <v>3535</v>
      </c>
      <c r="B3536" s="6" t="s">
        <v>10274</v>
      </c>
      <c r="C3536" s="6" t="s">
        <v>10275</v>
      </c>
      <c r="D3536" s="4" t="s">
        <v>10276</v>
      </c>
      <c r="E3536" s="4" t="s">
        <v>384</v>
      </c>
      <c r="F3536" s="4" t="s">
        <v>23</v>
      </c>
    </row>
    <row r="3537" spans="1:6" ht="15.75" customHeight="1">
      <c r="A3537" s="5">
        <v>3536</v>
      </c>
      <c r="B3537" s="6" t="s">
        <v>10277</v>
      </c>
      <c r="C3537" s="6" t="s">
        <v>10278</v>
      </c>
      <c r="D3537" s="4" t="s">
        <v>10279</v>
      </c>
      <c r="E3537" s="4" t="s">
        <v>6254</v>
      </c>
      <c r="F3537" s="4" t="s">
        <v>23</v>
      </c>
    </row>
    <row r="3538" spans="1:6" ht="15.75" customHeight="1">
      <c r="A3538" s="5">
        <v>3537</v>
      </c>
      <c r="B3538" s="6" t="s">
        <v>10280</v>
      </c>
      <c r="C3538" s="6" t="s">
        <v>10281</v>
      </c>
      <c r="D3538" s="4" t="s">
        <v>10282</v>
      </c>
      <c r="E3538" s="4" t="s">
        <v>501</v>
      </c>
      <c r="F3538" s="4" t="s">
        <v>23</v>
      </c>
    </row>
    <row r="3539" spans="1:6" ht="15.75" customHeight="1">
      <c r="A3539" s="5">
        <v>3538</v>
      </c>
      <c r="B3539" s="6" t="s">
        <v>10283</v>
      </c>
      <c r="C3539" s="6" t="s">
        <v>10284</v>
      </c>
      <c r="D3539" s="4" t="s">
        <v>10285</v>
      </c>
      <c r="E3539" s="4" t="s">
        <v>40</v>
      </c>
      <c r="F3539" s="4" t="s">
        <v>23</v>
      </c>
    </row>
    <row r="3540" spans="1:6" ht="15.75" customHeight="1">
      <c r="A3540" s="5">
        <v>3539</v>
      </c>
      <c r="B3540" s="6" t="s">
        <v>10286</v>
      </c>
      <c r="C3540" s="6" t="s">
        <v>10287</v>
      </c>
      <c r="D3540" s="4" t="s">
        <v>10288</v>
      </c>
      <c r="E3540" s="4" t="s">
        <v>388</v>
      </c>
      <c r="F3540" s="4" t="s">
        <v>23</v>
      </c>
    </row>
    <row r="3541" spans="1:6" ht="15.75" customHeight="1">
      <c r="A3541" s="5">
        <v>3540</v>
      </c>
      <c r="B3541" s="6" t="s">
        <v>10289</v>
      </c>
      <c r="C3541" s="6" t="s">
        <v>10290</v>
      </c>
      <c r="D3541" s="4" t="s">
        <v>10291</v>
      </c>
      <c r="E3541" s="4" t="s">
        <v>6195</v>
      </c>
      <c r="F3541" s="4" t="s">
        <v>23</v>
      </c>
    </row>
    <row r="3542" spans="1:6" ht="15.75" customHeight="1">
      <c r="A3542" s="5">
        <v>3541</v>
      </c>
      <c r="B3542" s="6" t="s">
        <v>10292</v>
      </c>
      <c r="C3542" s="6" t="s">
        <v>10293</v>
      </c>
      <c r="D3542" s="4" t="s">
        <v>10294</v>
      </c>
      <c r="E3542" s="4" t="s">
        <v>6204</v>
      </c>
      <c r="F3542" s="4" t="s">
        <v>23</v>
      </c>
    </row>
    <row r="3543" spans="1:6" ht="15.75" customHeight="1">
      <c r="A3543" s="5">
        <v>3542</v>
      </c>
      <c r="B3543" s="6" t="s">
        <v>10295</v>
      </c>
      <c r="C3543" s="6" t="s">
        <v>10296</v>
      </c>
      <c r="D3543" s="4" t="s">
        <v>10297</v>
      </c>
      <c r="E3543" s="4" t="s">
        <v>6195</v>
      </c>
      <c r="F3543" s="4" t="s">
        <v>23</v>
      </c>
    </row>
    <row r="3544" spans="1:6" ht="15.75" customHeight="1">
      <c r="A3544" s="5">
        <v>3543</v>
      </c>
      <c r="B3544" s="6" t="s">
        <v>10298</v>
      </c>
      <c r="C3544" s="6" t="s">
        <v>10299</v>
      </c>
      <c r="D3544" s="4" t="s">
        <v>10300</v>
      </c>
      <c r="E3544" s="4" t="s">
        <v>6195</v>
      </c>
      <c r="F3544" s="4" t="s">
        <v>23</v>
      </c>
    </row>
    <row r="3545" spans="1:6" ht="15.75" customHeight="1">
      <c r="A3545" s="5">
        <v>3544</v>
      </c>
      <c r="B3545" s="6" t="s">
        <v>10301</v>
      </c>
      <c r="C3545" s="6" t="s">
        <v>10302</v>
      </c>
      <c r="D3545" s="4" t="s">
        <v>10303</v>
      </c>
      <c r="E3545" s="4" t="s">
        <v>6195</v>
      </c>
      <c r="F3545" s="4" t="s">
        <v>23</v>
      </c>
    </row>
    <row r="3546" spans="1:6" ht="15.75" customHeight="1">
      <c r="A3546" s="5">
        <v>3545</v>
      </c>
      <c r="B3546" s="6" t="s">
        <v>10304</v>
      </c>
      <c r="C3546" s="6" t="s">
        <v>10305</v>
      </c>
      <c r="D3546" s="4" t="s">
        <v>10306</v>
      </c>
      <c r="E3546" s="4" t="s">
        <v>6195</v>
      </c>
      <c r="F3546" s="4" t="s">
        <v>23</v>
      </c>
    </row>
    <row r="3547" spans="1:6" ht="15.75" customHeight="1">
      <c r="A3547" s="5">
        <v>3546</v>
      </c>
      <c r="B3547" s="6" t="s">
        <v>10307</v>
      </c>
      <c r="C3547" s="6" t="s">
        <v>10308</v>
      </c>
      <c r="D3547" s="4" t="s">
        <v>10309</v>
      </c>
      <c r="E3547" s="4" t="s">
        <v>384</v>
      </c>
      <c r="F3547" s="4" t="s">
        <v>23</v>
      </c>
    </row>
    <row r="3548" spans="1:6" ht="15.75" customHeight="1">
      <c r="A3548" s="5">
        <v>3547</v>
      </c>
      <c r="B3548" s="6" t="s">
        <v>10310</v>
      </c>
      <c r="C3548" s="6" t="s">
        <v>10311</v>
      </c>
      <c r="D3548" s="4" t="s">
        <v>10312</v>
      </c>
      <c r="E3548" s="4" t="s">
        <v>501</v>
      </c>
      <c r="F3548" s="4" t="s">
        <v>23</v>
      </c>
    </row>
    <row r="3549" spans="1:6" ht="15.75" customHeight="1">
      <c r="A3549" s="5">
        <v>3548</v>
      </c>
      <c r="B3549" s="6" t="s">
        <v>10313</v>
      </c>
      <c r="C3549" s="6" t="s">
        <v>10314</v>
      </c>
      <c r="D3549" s="4" t="s">
        <v>10315</v>
      </c>
      <c r="E3549" s="4" t="s">
        <v>6391</v>
      </c>
      <c r="F3549" s="4" t="s">
        <v>23</v>
      </c>
    </row>
    <row r="3550" spans="1:6" ht="15.75" customHeight="1">
      <c r="A3550" s="5">
        <v>3549</v>
      </c>
      <c r="B3550" s="6" t="s">
        <v>10316</v>
      </c>
      <c r="C3550" s="6" t="s">
        <v>10317</v>
      </c>
      <c r="D3550" s="4" t="s">
        <v>10318</v>
      </c>
      <c r="E3550" s="4" t="s">
        <v>6195</v>
      </c>
      <c r="F3550" s="4" t="s">
        <v>23</v>
      </c>
    </row>
    <row r="3551" spans="1:6" ht="15.75" customHeight="1">
      <c r="A3551" s="5">
        <v>3550</v>
      </c>
      <c r="B3551" s="6" t="s">
        <v>10319</v>
      </c>
      <c r="C3551" s="6" t="s">
        <v>10320</v>
      </c>
      <c r="D3551" s="4" t="s">
        <v>10321</v>
      </c>
      <c r="E3551" s="4" t="s">
        <v>6176</v>
      </c>
      <c r="F3551" s="4" t="s">
        <v>23</v>
      </c>
    </row>
    <row r="3552" spans="1:6" ht="15.75" customHeight="1">
      <c r="A3552" s="5">
        <v>3551</v>
      </c>
      <c r="B3552" s="6" t="s">
        <v>10322</v>
      </c>
      <c r="C3552" s="6" t="s">
        <v>10323</v>
      </c>
      <c r="D3552" s="4" t="s">
        <v>10324</v>
      </c>
      <c r="E3552" s="4" t="s">
        <v>40</v>
      </c>
      <c r="F3552" s="4" t="s">
        <v>23</v>
      </c>
    </row>
    <row r="3553" spans="1:6" ht="15.75" customHeight="1">
      <c r="A3553" s="5">
        <v>3552</v>
      </c>
      <c r="B3553" s="6" t="s">
        <v>10325</v>
      </c>
      <c r="C3553" s="6" t="s">
        <v>10326</v>
      </c>
      <c r="D3553" s="4" t="s">
        <v>10327</v>
      </c>
      <c r="E3553" s="4" t="s">
        <v>6254</v>
      </c>
      <c r="F3553" s="4" t="s">
        <v>23</v>
      </c>
    </row>
    <row r="3554" spans="1:6" ht="15.75" customHeight="1">
      <c r="A3554" s="5">
        <v>3553</v>
      </c>
      <c r="B3554" s="6" t="s">
        <v>10328</v>
      </c>
      <c r="C3554" s="6" t="s">
        <v>10329</v>
      </c>
      <c r="D3554" s="4" t="s">
        <v>10330</v>
      </c>
      <c r="E3554" s="4" t="s">
        <v>6195</v>
      </c>
      <c r="F3554" s="4" t="s">
        <v>23</v>
      </c>
    </row>
    <row r="3555" spans="1:6" ht="15.75" customHeight="1">
      <c r="A3555" s="5">
        <v>3554</v>
      </c>
      <c r="B3555" s="6" t="s">
        <v>10331</v>
      </c>
      <c r="C3555" s="6" t="s">
        <v>10332</v>
      </c>
      <c r="D3555" s="4" t="s">
        <v>10333</v>
      </c>
      <c r="E3555" s="4" t="s">
        <v>40</v>
      </c>
      <c r="F3555" s="4" t="s">
        <v>23</v>
      </c>
    </row>
    <row r="3556" spans="1:6" ht="15.75" customHeight="1">
      <c r="A3556" s="5">
        <v>3555</v>
      </c>
      <c r="B3556" s="6" t="s">
        <v>10334</v>
      </c>
      <c r="C3556" s="6" t="s">
        <v>10335</v>
      </c>
      <c r="D3556" s="4" t="s">
        <v>10336</v>
      </c>
      <c r="E3556" s="4" t="s">
        <v>6204</v>
      </c>
      <c r="F3556" s="4" t="s">
        <v>23</v>
      </c>
    </row>
    <row r="3557" spans="1:6" ht="15.75" customHeight="1">
      <c r="A3557" s="5">
        <v>3556</v>
      </c>
      <c r="B3557" s="6" t="s">
        <v>10337</v>
      </c>
      <c r="C3557" s="6" t="s">
        <v>10338</v>
      </c>
      <c r="D3557" s="4" t="s">
        <v>10339</v>
      </c>
      <c r="E3557" s="4" t="s">
        <v>6279</v>
      </c>
      <c r="F3557" s="4" t="s">
        <v>23</v>
      </c>
    </row>
    <row r="3558" spans="1:6" ht="15.75" customHeight="1">
      <c r="A3558" s="5">
        <v>3557</v>
      </c>
      <c r="B3558" s="6" t="s">
        <v>10340</v>
      </c>
      <c r="C3558" s="6" t="s">
        <v>10341</v>
      </c>
      <c r="D3558" s="4" t="s">
        <v>10342</v>
      </c>
      <c r="E3558" s="4" t="s">
        <v>388</v>
      </c>
      <c r="F3558" s="4" t="s">
        <v>23</v>
      </c>
    </row>
    <row r="3559" spans="1:6" ht="15.75" customHeight="1">
      <c r="A3559" s="5">
        <v>3558</v>
      </c>
      <c r="B3559" s="6" t="s">
        <v>10343</v>
      </c>
      <c r="C3559" s="6" t="s">
        <v>10344</v>
      </c>
      <c r="D3559" s="4" t="s">
        <v>10345</v>
      </c>
      <c r="E3559" s="4" t="s">
        <v>6195</v>
      </c>
      <c r="F3559" s="4" t="s">
        <v>23</v>
      </c>
    </row>
    <row r="3560" spans="1:6" ht="15.75" customHeight="1">
      <c r="A3560" s="5">
        <v>3559</v>
      </c>
      <c r="B3560" s="6" t="s">
        <v>10346</v>
      </c>
      <c r="C3560" s="6" t="s">
        <v>10347</v>
      </c>
      <c r="D3560" s="4" t="s">
        <v>10348</v>
      </c>
      <c r="E3560" s="4" t="s">
        <v>40</v>
      </c>
      <c r="F3560" s="4" t="s">
        <v>23</v>
      </c>
    </row>
    <row r="3561" spans="1:6" ht="15.75" customHeight="1">
      <c r="A3561" s="5">
        <v>3560</v>
      </c>
      <c r="B3561" s="6" t="s">
        <v>10349</v>
      </c>
      <c r="C3561" s="6" t="s">
        <v>10350</v>
      </c>
      <c r="D3561" s="4" t="s">
        <v>10351</v>
      </c>
      <c r="E3561" s="4" t="s">
        <v>6279</v>
      </c>
      <c r="F3561" s="4" t="s">
        <v>23</v>
      </c>
    </row>
    <row r="3562" spans="1:6" ht="15.75" customHeight="1">
      <c r="A3562" s="5">
        <v>3561</v>
      </c>
      <c r="B3562" s="6" t="s">
        <v>10352</v>
      </c>
      <c r="C3562" s="6" t="s">
        <v>10353</v>
      </c>
      <c r="D3562" s="4" t="s">
        <v>10354</v>
      </c>
      <c r="E3562" s="4" t="s">
        <v>6410</v>
      </c>
      <c r="F3562" s="4" t="s">
        <v>23</v>
      </c>
    </row>
    <row r="3563" spans="1:6" ht="15.75" customHeight="1">
      <c r="A3563" s="5">
        <v>3562</v>
      </c>
      <c r="B3563" s="6" t="s">
        <v>10355</v>
      </c>
      <c r="C3563" s="6" t="s">
        <v>10356</v>
      </c>
      <c r="D3563" s="4" t="s">
        <v>10357</v>
      </c>
      <c r="E3563" s="4" t="s">
        <v>6195</v>
      </c>
      <c r="F3563" s="4" t="s">
        <v>23</v>
      </c>
    </row>
    <row r="3564" spans="1:6" ht="15.75" customHeight="1">
      <c r="A3564" s="5">
        <v>3563</v>
      </c>
      <c r="B3564" s="6" t="s">
        <v>10358</v>
      </c>
      <c r="C3564" s="6" t="s">
        <v>10359</v>
      </c>
      <c r="D3564" s="4" t="s">
        <v>10360</v>
      </c>
      <c r="E3564" s="4" t="s">
        <v>6195</v>
      </c>
      <c r="F3564" s="4" t="s">
        <v>23</v>
      </c>
    </row>
    <row r="3565" spans="1:6" ht="15.75" customHeight="1">
      <c r="A3565" s="5">
        <v>3564</v>
      </c>
      <c r="B3565" s="6" t="s">
        <v>10361</v>
      </c>
      <c r="C3565" s="6" t="s">
        <v>10362</v>
      </c>
      <c r="D3565" s="4" t="s">
        <v>10363</v>
      </c>
      <c r="E3565" s="4" t="s">
        <v>6204</v>
      </c>
      <c r="F3565" s="4" t="s">
        <v>23</v>
      </c>
    </row>
    <row r="3566" spans="1:6" ht="15.75" customHeight="1">
      <c r="A3566" s="5">
        <v>3565</v>
      </c>
      <c r="B3566" s="6" t="s">
        <v>10364</v>
      </c>
      <c r="C3566" s="6" t="s">
        <v>10365</v>
      </c>
      <c r="D3566" s="4" t="s">
        <v>10366</v>
      </c>
      <c r="E3566" s="4" t="s">
        <v>6204</v>
      </c>
      <c r="F3566" s="4" t="s">
        <v>23</v>
      </c>
    </row>
    <row r="3567" spans="1:6" ht="15.75" customHeight="1">
      <c r="A3567" s="5">
        <v>3566</v>
      </c>
      <c r="B3567" s="6" t="s">
        <v>10367</v>
      </c>
      <c r="C3567" s="6" t="s">
        <v>10368</v>
      </c>
      <c r="D3567" s="4" t="s">
        <v>10369</v>
      </c>
      <c r="E3567" s="4" t="s">
        <v>6217</v>
      </c>
      <c r="F3567" s="4" t="s">
        <v>23</v>
      </c>
    </row>
    <row r="3568" spans="1:6" ht="15.75" customHeight="1">
      <c r="A3568" s="5">
        <v>3567</v>
      </c>
      <c r="B3568" s="6" t="s">
        <v>10370</v>
      </c>
      <c r="C3568" s="6" t="s">
        <v>10371</v>
      </c>
      <c r="D3568" s="4" t="s">
        <v>10261</v>
      </c>
      <c r="E3568" s="4" t="s">
        <v>6195</v>
      </c>
      <c r="F3568" s="4" t="s">
        <v>23</v>
      </c>
    </row>
    <row r="3569" spans="1:6" ht="15.75" customHeight="1">
      <c r="A3569" s="5">
        <v>3568</v>
      </c>
      <c r="B3569" s="6" t="s">
        <v>10262</v>
      </c>
      <c r="C3569" s="6" t="s">
        <v>10372</v>
      </c>
      <c r="D3569" s="4" t="s">
        <v>10373</v>
      </c>
      <c r="E3569" s="4" t="s">
        <v>6195</v>
      </c>
      <c r="F3569" s="4" t="s">
        <v>23</v>
      </c>
    </row>
    <row r="3570" spans="1:6" ht="15.75" customHeight="1">
      <c r="A3570" s="5">
        <v>3569</v>
      </c>
      <c r="B3570" s="6" t="s">
        <v>10374</v>
      </c>
      <c r="C3570" s="6" t="s">
        <v>10375</v>
      </c>
      <c r="D3570" s="4" t="s">
        <v>10376</v>
      </c>
      <c r="E3570" s="4" t="s">
        <v>6195</v>
      </c>
      <c r="F3570" s="4" t="s">
        <v>23</v>
      </c>
    </row>
    <row r="3571" spans="1:6" ht="15.75" customHeight="1">
      <c r="A3571" s="5">
        <v>3570</v>
      </c>
      <c r="B3571" s="6" t="s">
        <v>10377</v>
      </c>
      <c r="C3571" s="6" t="s">
        <v>10378</v>
      </c>
      <c r="D3571" s="4" t="s">
        <v>10379</v>
      </c>
      <c r="E3571" s="4" t="s">
        <v>6195</v>
      </c>
      <c r="F3571" s="4" t="s">
        <v>23</v>
      </c>
    </row>
    <row r="3572" spans="1:6" ht="15.75" customHeight="1">
      <c r="A3572" s="5">
        <v>3571</v>
      </c>
      <c r="B3572" s="6" t="s">
        <v>10380</v>
      </c>
      <c r="C3572" s="6" t="s">
        <v>10381</v>
      </c>
      <c r="D3572" s="4" t="s">
        <v>10382</v>
      </c>
      <c r="E3572" s="4" t="s">
        <v>6195</v>
      </c>
      <c r="F3572" s="4" t="s">
        <v>23</v>
      </c>
    </row>
    <row r="3573" spans="1:6" ht="15.75" customHeight="1">
      <c r="A3573" s="5">
        <v>3572</v>
      </c>
      <c r="B3573" s="6" t="s">
        <v>10383</v>
      </c>
      <c r="C3573" s="6" t="s">
        <v>10384</v>
      </c>
      <c r="D3573" s="4" t="s">
        <v>10385</v>
      </c>
      <c r="E3573" s="4" t="s">
        <v>6204</v>
      </c>
      <c r="F3573" s="4" t="s">
        <v>23</v>
      </c>
    </row>
    <row r="3574" spans="1:6" ht="15.75" customHeight="1">
      <c r="A3574" s="5">
        <v>3573</v>
      </c>
      <c r="B3574" s="6" t="s">
        <v>10386</v>
      </c>
      <c r="C3574" s="6" t="s">
        <v>10387</v>
      </c>
      <c r="D3574" s="4" t="s">
        <v>10388</v>
      </c>
      <c r="E3574" s="4" t="s">
        <v>40</v>
      </c>
      <c r="F3574" s="4" t="s">
        <v>23</v>
      </c>
    </row>
    <row r="3575" spans="1:6" ht="15.75" customHeight="1">
      <c r="A3575" s="5">
        <v>3574</v>
      </c>
      <c r="B3575" s="6" t="s">
        <v>10389</v>
      </c>
      <c r="C3575" s="6" t="s">
        <v>10390</v>
      </c>
      <c r="D3575" s="4" t="s">
        <v>10391</v>
      </c>
      <c r="E3575" s="4" t="s">
        <v>6254</v>
      </c>
      <c r="F3575" s="4" t="s">
        <v>23</v>
      </c>
    </row>
    <row r="3576" spans="1:6" ht="15.75" customHeight="1">
      <c r="A3576" s="5">
        <v>3575</v>
      </c>
      <c r="B3576" s="6" t="s">
        <v>10392</v>
      </c>
      <c r="C3576" s="6" t="s">
        <v>10393</v>
      </c>
      <c r="D3576" s="4" t="s">
        <v>10394</v>
      </c>
      <c r="E3576" s="4" t="s">
        <v>40</v>
      </c>
      <c r="F3576" s="4" t="s">
        <v>23</v>
      </c>
    </row>
    <row r="3577" spans="1:6" ht="15.75" customHeight="1">
      <c r="A3577" s="5">
        <v>3576</v>
      </c>
      <c r="B3577" s="6" t="s">
        <v>10395</v>
      </c>
      <c r="C3577" s="6" t="s">
        <v>10396</v>
      </c>
      <c r="D3577" s="4" t="s">
        <v>10397</v>
      </c>
      <c r="E3577" s="4" t="s">
        <v>6391</v>
      </c>
      <c r="F3577" s="4" t="s">
        <v>23</v>
      </c>
    </row>
    <row r="3578" spans="1:6" ht="15.75" customHeight="1">
      <c r="A3578" s="5">
        <v>3577</v>
      </c>
      <c r="B3578" s="6" t="s">
        <v>10398</v>
      </c>
      <c r="C3578" s="6" t="s">
        <v>10399</v>
      </c>
      <c r="D3578" s="4" t="s">
        <v>10400</v>
      </c>
      <c r="E3578" s="4" t="s">
        <v>40</v>
      </c>
      <c r="F3578" s="4" t="s">
        <v>23</v>
      </c>
    </row>
    <row r="3579" spans="1:6" ht="15.75" customHeight="1">
      <c r="A3579" s="5">
        <v>3578</v>
      </c>
      <c r="B3579" s="6" t="s">
        <v>10401</v>
      </c>
      <c r="C3579" s="6" t="s">
        <v>10402</v>
      </c>
      <c r="D3579" s="4" t="s">
        <v>10403</v>
      </c>
      <c r="E3579" s="4" t="s">
        <v>6195</v>
      </c>
      <c r="F3579" s="4" t="s">
        <v>23</v>
      </c>
    </row>
    <row r="3580" spans="1:6" ht="15.75" customHeight="1">
      <c r="A3580" s="5">
        <v>3579</v>
      </c>
      <c r="B3580" s="6" t="s">
        <v>10404</v>
      </c>
      <c r="C3580" s="6" t="s">
        <v>10405</v>
      </c>
      <c r="D3580" s="4" t="s">
        <v>10406</v>
      </c>
      <c r="E3580" s="4" t="s">
        <v>6195</v>
      </c>
      <c r="F3580" s="4" t="s">
        <v>23</v>
      </c>
    </row>
    <row r="3581" spans="1:6" ht="15.75" customHeight="1">
      <c r="A3581" s="5">
        <v>3580</v>
      </c>
      <c r="B3581" s="6" t="s">
        <v>10407</v>
      </c>
      <c r="C3581" s="6" t="s">
        <v>10408</v>
      </c>
      <c r="D3581" s="4" t="s">
        <v>10409</v>
      </c>
      <c r="E3581" s="4" t="s">
        <v>6195</v>
      </c>
      <c r="F3581" s="4" t="s">
        <v>23</v>
      </c>
    </row>
    <row r="3582" spans="1:6" ht="15.75" customHeight="1">
      <c r="A3582" s="5">
        <v>3581</v>
      </c>
      <c r="B3582" s="6" t="s">
        <v>10410</v>
      </c>
      <c r="C3582" s="6" t="s">
        <v>10411</v>
      </c>
      <c r="D3582" s="4" t="s">
        <v>10210</v>
      </c>
      <c r="E3582" s="4" t="s">
        <v>40</v>
      </c>
      <c r="F3582" s="4" t="s">
        <v>23</v>
      </c>
    </row>
    <row r="3583" spans="1:6" ht="15.75" customHeight="1">
      <c r="A3583" s="5">
        <v>3582</v>
      </c>
      <c r="B3583" s="6" t="s">
        <v>10211</v>
      </c>
      <c r="C3583" s="6" t="s">
        <v>10412</v>
      </c>
      <c r="D3583" s="4" t="s">
        <v>10413</v>
      </c>
      <c r="E3583" s="4" t="s">
        <v>6195</v>
      </c>
      <c r="F3583" s="4" t="s">
        <v>23</v>
      </c>
    </row>
    <row r="3584" spans="1:6" ht="15.75" customHeight="1">
      <c r="A3584" s="5">
        <v>3583</v>
      </c>
      <c r="B3584" s="6" t="s">
        <v>10414</v>
      </c>
      <c r="C3584" s="6" t="s">
        <v>10415</v>
      </c>
      <c r="D3584" s="4" t="s">
        <v>10416</v>
      </c>
      <c r="E3584" s="4" t="s">
        <v>6204</v>
      </c>
      <c r="F3584" s="4" t="s">
        <v>23</v>
      </c>
    </row>
    <row r="3585" spans="1:6" ht="15.75" customHeight="1">
      <c r="A3585" s="5">
        <v>3584</v>
      </c>
      <c r="B3585" s="6" t="s">
        <v>10417</v>
      </c>
      <c r="C3585" s="6" t="s">
        <v>10418</v>
      </c>
      <c r="D3585" s="4" t="s">
        <v>10419</v>
      </c>
      <c r="E3585" s="4" t="s">
        <v>6195</v>
      </c>
      <c r="F3585" s="4" t="s">
        <v>23</v>
      </c>
    </row>
    <row r="3586" spans="1:6" ht="15.75" customHeight="1">
      <c r="A3586" s="5">
        <v>3585</v>
      </c>
      <c r="B3586" s="6" t="s">
        <v>10420</v>
      </c>
      <c r="C3586" s="6" t="s">
        <v>10421</v>
      </c>
      <c r="D3586" s="4" t="s">
        <v>10422</v>
      </c>
      <c r="E3586" s="4" t="s">
        <v>6204</v>
      </c>
      <c r="F3586" s="4" t="s">
        <v>23</v>
      </c>
    </row>
    <row r="3587" spans="1:6" ht="15.75" customHeight="1">
      <c r="A3587" s="5">
        <v>3586</v>
      </c>
      <c r="B3587" s="6" t="s">
        <v>10423</v>
      </c>
      <c r="C3587" s="6" t="s">
        <v>10424</v>
      </c>
      <c r="D3587" s="4" t="s">
        <v>10425</v>
      </c>
      <c r="E3587" s="4" t="s">
        <v>40</v>
      </c>
      <c r="F3587" s="4" t="s">
        <v>23</v>
      </c>
    </row>
    <row r="3588" spans="1:6" ht="15.75" customHeight="1">
      <c r="A3588" s="5">
        <v>3587</v>
      </c>
      <c r="B3588" s="6" t="s">
        <v>10426</v>
      </c>
      <c r="C3588" s="6" t="s">
        <v>10427</v>
      </c>
      <c r="D3588" s="4" t="s">
        <v>10428</v>
      </c>
      <c r="E3588" s="4" t="s">
        <v>40</v>
      </c>
      <c r="F3588" s="4" t="s">
        <v>23</v>
      </c>
    </row>
    <row r="3589" spans="1:6" ht="15.75" customHeight="1">
      <c r="A3589" s="5">
        <v>3588</v>
      </c>
      <c r="B3589" s="6" t="s">
        <v>10429</v>
      </c>
      <c r="C3589" s="6" t="s">
        <v>10430</v>
      </c>
      <c r="D3589" s="4" t="s">
        <v>10431</v>
      </c>
      <c r="E3589" s="4" t="s">
        <v>6204</v>
      </c>
      <c r="F3589" s="4" t="s">
        <v>23</v>
      </c>
    </row>
    <row r="3590" spans="1:6" ht="15.75" customHeight="1">
      <c r="A3590" s="5">
        <v>3589</v>
      </c>
      <c r="B3590" s="6" t="s">
        <v>10432</v>
      </c>
      <c r="C3590" s="6" t="s">
        <v>10433</v>
      </c>
      <c r="D3590" s="4" t="s">
        <v>10434</v>
      </c>
      <c r="E3590" s="4" t="s">
        <v>40</v>
      </c>
      <c r="F3590" s="4" t="s">
        <v>23</v>
      </c>
    </row>
    <row r="3591" spans="1:6" ht="15.75" customHeight="1">
      <c r="A3591" s="5">
        <v>3590</v>
      </c>
      <c r="B3591" s="6" t="s">
        <v>10435</v>
      </c>
      <c r="C3591" s="6" t="s">
        <v>10436</v>
      </c>
      <c r="D3591" s="4" t="s">
        <v>10437</v>
      </c>
      <c r="E3591" s="4" t="s">
        <v>6195</v>
      </c>
      <c r="F3591" s="4" t="s">
        <v>23</v>
      </c>
    </row>
    <row r="3592" spans="1:6" ht="15.75" customHeight="1">
      <c r="A3592" s="5">
        <v>3591</v>
      </c>
      <c r="B3592" s="6" t="s">
        <v>10438</v>
      </c>
      <c r="C3592" s="6" t="s">
        <v>10439</v>
      </c>
      <c r="D3592" s="4" t="s">
        <v>10440</v>
      </c>
      <c r="E3592" s="4" t="s">
        <v>6195</v>
      </c>
      <c r="F3592" s="4" t="s">
        <v>23</v>
      </c>
    </row>
    <row r="3593" spans="1:6" ht="15.75" customHeight="1">
      <c r="A3593" s="5">
        <v>3592</v>
      </c>
      <c r="B3593" s="6" t="s">
        <v>10441</v>
      </c>
      <c r="C3593" s="6" t="s">
        <v>10442</v>
      </c>
      <c r="D3593" s="4" t="s">
        <v>10443</v>
      </c>
      <c r="E3593" s="4" t="s">
        <v>6195</v>
      </c>
      <c r="F3593" s="4" t="s">
        <v>23</v>
      </c>
    </row>
    <row r="3594" spans="1:6" ht="15.75" customHeight="1">
      <c r="A3594" s="5">
        <v>3593</v>
      </c>
      <c r="B3594" s="6" t="s">
        <v>10444</v>
      </c>
      <c r="C3594" s="6" t="s">
        <v>10445</v>
      </c>
      <c r="D3594" s="4" t="s">
        <v>10446</v>
      </c>
      <c r="E3594" s="4" t="s">
        <v>6204</v>
      </c>
      <c r="F3594" s="4" t="s">
        <v>23</v>
      </c>
    </row>
    <row r="3595" spans="1:6" ht="15.75" customHeight="1">
      <c r="A3595" s="5">
        <v>3594</v>
      </c>
      <c r="B3595" s="6" t="s">
        <v>10447</v>
      </c>
      <c r="C3595" s="6" t="s">
        <v>10448</v>
      </c>
      <c r="D3595" s="4" t="s">
        <v>10449</v>
      </c>
      <c r="E3595" s="4" t="s">
        <v>6195</v>
      </c>
      <c r="F3595" s="4" t="s">
        <v>23</v>
      </c>
    </row>
    <row r="3596" spans="1:6" ht="15.75" customHeight="1">
      <c r="A3596" s="5">
        <v>3595</v>
      </c>
      <c r="B3596" s="6" t="s">
        <v>10450</v>
      </c>
      <c r="C3596" s="6" t="s">
        <v>10451</v>
      </c>
      <c r="D3596" s="4" t="s">
        <v>10452</v>
      </c>
      <c r="E3596" s="4" t="s">
        <v>6254</v>
      </c>
      <c r="F3596" s="4" t="s">
        <v>23</v>
      </c>
    </row>
    <row r="3597" spans="1:6" ht="15.75" customHeight="1">
      <c r="A3597" s="5">
        <v>3596</v>
      </c>
      <c r="B3597" s="6" t="s">
        <v>10453</v>
      </c>
      <c r="C3597" s="6" t="s">
        <v>10454</v>
      </c>
      <c r="D3597" s="4" t="s">
        <v>10455</v>
      </c>
      <c r="E3597" s="4" t="s">
        <v>6204</v>
      </c>
      <c r="F3597" s="4" t="s">
        <v>23</v>
      </c>
    </row>
    <row r="3598" spans="1:6" ht="15.75" customHeight="1">
      <c r="A3598" s="5">
        <v>3597</v>
      </c>
      <c r="B3598" s="6" t="s">
        <v>10456</v>
      </c>
      <c r="C3598" s="6" t="s">
        <v>10457</v>
      </c>
      <c r="D3598" s="4" t="s">
        <v>10458</v>
      </c>
      <c r="E3598" s="4" t="s">
        <v>6204</v>
      </c>
      <c r="F3598" s="4" t="s">
        <v>23</v>
      </c>
    </row>
    <row r="3599" spans="1:6" ht="15.75" customHeight="1">
      <c r="A3599" s="5">
        <v>3598</v>
      </c>
      <c r="B3599" s="6" t="s">
        <v>10459</v>
      </c>
      <c r="C3599" s="6" t="s">
        <v>10460</v>
      </c>
      <c r="D3599" s="4" t="s">
        <v>10461</v>
      </c>
      <c r="E3599" s="4" t="s">
        <v>6195</v>
      </c>
      <c r="F3599" s="4" t="s">
        <v>23</v>
      </c>
    </row>
    <row r="3600" spans="1:6" ht="15.75" customHeight="1">
      <c r="A3600" s="5">
        <v>3599</v>
      </c>
      <c r="B3600" s="6" t="s">
        <v>10462</v>
      </c>
      <c r="C3600" s="6" t="s">
        <v>10463</v>
      </c>
      <c r="D3600" s="4" t="s">
        <v>10464</v>
      </c>
      <c r="E3600" s="4" t="s">
        <v>6204</v>
      </c>
      <c r="F3600" s="4" t="s">
        <v>23</v>
      </c>
    </row>
    <row r="3601" spans="1:6" ht="15.75" customHeight="1">
      <c r="A3601" s="5">
        <v>3600</v>
      </c>
      <c r="B3601" s="6" t="s">
        <v>10465</v>
      </c>
      <c r="C3601" s="6" t="s">
        <v>10466</v>
      </c>
      <c r="D3601" s="4" t="s">
        <v>10467</v>
      </c>
      <c r="E3601" s="4" t="s">
        <v>501</v>
      </c>
      <c r="F3601" s="4" t="s">
        <v>23</v>
      </c>
    </row>
    <row r="3602" spans="1:6" ht="15.75" customHeight="1">
      <c r="A3602" s="5">
        <v>3601</v>
      </c>
      <c r="B3602" s="6" t="s">
        <v>10468</v>
      </c>
      <c r="C3602" s="6" t="s">
        <v>10469</v>
      </c>
      <c r="D3602" s="4" t="s">
        <v>10470</v>
      </c>
      <c r="E3602" s="4" t="s">
        <v>388</v>
      </c>
      <c r="F3602" s="4" t="s">
        <v>23</v>
      </c>
    </row>
    <row r="3603" spans="1:6" ht="15.75" customHeight="1">
      <c r="A3603" s="5">
        <v>3602</v>
      </c>
      <c r="B3603" s="6" t="s">
        <v>10471</v>
      </c>
      <c r="C3603" s="6" t="s">
        <v>10472</v>
      </c>
      <c r="D3603" s="4" t="s">
        <v>10473</v>
      </c>
      <c r="E3603" s="4" t="s">
        <v>6254</v>
      </c>
      <c r="F3603" s="4" t="s">
        <v>23</v>
      </c>
    </row>
    <row r="3604" spans="1:6" ht="15.75" customHeight="1">
      <c r="A3604" s="5">
        <v>3603</v>
      </c>
      <c r="B3604" s="6" t="s">
        <v>10474</v>
      </c>
      <c r="C3604" s="6" t="s">
        <v>10475</v>
      </c>
      <c r="D3604" s="4" t="s">
        <v>10476</v>
      </c>
      <c r="E3604" s="4" t="s">
        <v>6204</v>
      </c>
      <c r="F3604" s="4" t="s">
        <v>23</v>
      </c>
    </row>
    <row r="3605" spans="1:6" ht="15.75" customHeight="1">
      <c r="A3605" s="5">
        <v>3604</v>
      </c>
      <c r="B3605" s="6" t="s">
        <v>10477</v>
      </c>
      <c r="C3605" s="6" t="s">
        <v>10478</v>
      </c>
      <c r="D3605" s="4" t="s">
        <v>10479</v>
      </c>
      <c r="E3605" s="4" t="s">
        <v>6204</v>
      </c>
      <c r="F3605" s="4" t="s">
        <v>23</v>
      </c>
    </row>
    <row r="3606" spans="1:6" ht="15.75" customHeight="1">
      <c r="A3606" s="5">
        <v>3605</v>
      </c>
      <c r="B3606" s="6" t="s">
        <v>10480</v>
      </c>
      <c r="C3606" s="6" t="s">
        <v>10481</v>
      </c>
      <c r="D3606" s="4" t="s">
        <v>10482</v>
      </c>
      <c r="E3606" s="4" t="s">
        <v>6204</v>
      </c>
      <c r="F3606" s="4" t="s">
        <v>23</v>
      </c>
    </row>
    <row r="3607" spans="1:6" ht="15.75" customHeight="1">
      <c r="A3607" s="5">
        <v>3606</v>
      </c>
      <c r="B3607" s="6" t="s">
        <v>10483</v>
      </c>
      <c r="C3607" s="6" t="s">
        <v>10484</v>
      </c>
      <c r="D3607" s="4" t="s">
        <v>10485</v>
      </c>
      <c r="E3607" s="4" t="s">
        <v>6204</v>
      </c>
      <c r="F3607" s="4" t="s">
        <v>23</v>
      </c>
    </row>
    <row r="3608" spans="1:6" ht="15.75" customHeight="1">
      <c r="A3608" s="5">
        <v>3607</v>
      </c>
      <c r="B3608" s="6" t="s">
        <v>10486</v>
      </c>
      <c r="C3608" s="6" t="s">
        <v>10487</v>
      </c>
      <c r="D3608" s="4" t="s">
        <v>10488</v>
      </c>
      <c r="E3608" s="4" t="s">
        <v>40</v>
      </c>
      <c r="F3608" s="4" t="s">
        <v>23</v>
      </c>
    </row>
    <row r="3609" spans="1:6" ht="15.75" customHeight="1">
      <c r="A3609" s="5">
        <v>3608</v>
      </c>
      <c r="B3609" s="6" t="s">
        <v>10489</v>
      </c>
      <c r="C3609" s="6" t="s">
        <v>10490</v>
      </c>
      <c r="D3609" s="4" t="s">
        <v>10491</v>
      </c>
      <c r="E3609" s="4" t="s">
        <v>6195</v>
      </c>
      <c r="F3609" s="4" t="s">
        <v>23</v>
      </c>
    </row>
    <row r="3610" spans="1:6" ht="15.75" customHeight="1">
      <c r="A3610" s="5">
        <v>3609</v>
      </c>
      <c r="B3610" s="6" t="s">
        <v>10492</v>
      </c>
      <c r="C3610" s="6" t="s">
        <v>10493</v>
      </c>
      <c r="D3610" s="4" t="s">
        <v>10494</v>
      </c>
      <c r="E3610" s="4" t="s">
        <v>6195</v>
      </c>
      <c r="F3610" s="4" t="s">
        <v>23</v>
      </c>
    </row>
    <row r="3611" spans="1:6" ht="15.75" customHeight="1">
      <c r="A3611" s="5">
        <v>3610</v>
      </c>
      <c r="B3611" s="6" t="s">
        <v>10495</v>
      </c>
      <c r="C3611" s="6" t="s">
        <v>10496</v>
      </c>
      <c r="D3611" s="4" t="s">
        <v>10497</v>
      </c>
      <c r="E3611" s="4" t="s">
        <v>6254</v>
      </c>
      <c r="F3611" s="4" t="s">
        <v>23</v>
      </c>
    </row>
    <row r="3612" spans="1:6" ht="15.75" customHeight="1">
      <c r="A3612" s="5">
        <v>3611</v>
      </c>
      <c r="B3612" s="6" t="s">
        <v>10498</v>
      </c>
      <c r="C3612" s="6" t="s">
        <v>10499</v>
      </c>
      <c r="D3612" s="4" t="s">
        <v>10500</v>
      </c>
      <c r="E3612" s="4" t="s">
        <v>6195</v>
      </c>
      <c r="F3612" s="4" t="s">
        <v>23</v>
      </c>
    </row>
    <row r="3613" spans="1:6" ht="15.75" customHeight="1">
      <c r="A3613" s="5">
        <v>3612</v>
      </c>
      <c r="B3613" s="6" t="s">
        <v>10501</v>
      </c>
      <c r="C3613" s="6" t="s">
        <v>10502</v>
      </c>
      <c r="D3613" s="4" t="s">
        <v>10503</v>
      </c>
      <c r="E3613" s="4" t="s">
        <v>6195</v>
      </c>
      <c r="F3613" s="4" t="s">
        <v>23</v>
      </c>
    </row>
    <row r="3614" spans="1:6" ht="15.75" customHeight="1">
      <c r="A3614" s="5">
        <v>3613</v>
      </c>
      <c r="B3614" s="6" t="s">
        <v>10504</v>
      </c>
      <c r="C3614" s="6" t="s">
        <v>10505</v>
      </c>
      <c r="D3614" s="4" t="s">
        <v>10506</v>
      </c>
      <c r="E3614" s="4" t="s">
        <v>6204</v>
      </c>
      <c r="F3614" s="4" t="s">
        <v>23</v>
      </c>
    </row>
    <row r="3615" spans="1:6" ht="15.75" customHeight="1">
      <c r="A3615" s="5">
        <v>3614</v>
      </c>
      <c r="B3615" s="6" t="s">
        <v>10507</v>
      </c>
      <c r="C3615" s="6" t="s">
        <v>10508</v>
      </c>
      <c r="D3615" s="4" t="s">
        <v>10509</v>
      </c>
      <c r="E3615" s="4" t="s">
        <v>6204</v>
      </c>
      <c r="F3615" s="4" t="s">
        <v>23</v>
      </c>
    </row>
    <row r="3616" spans="1:6" ht="15.75" customHeight="1">
      <c r="A3616" s="5">
        <v>3615</v>
      </c>
      <c r="B3616" s="6" t="s">
        <v>10510</v>
      </c>
      <c r="C3616" s="6" t="s">
        <v>10511</v>
      </c>
      <c r="D3616" s="4" t="s">
        <v>10512</v>
      </c>
      <c r="E3616" s="4" t="s">
        <v>6204</v>
      </c>
      <c r="F3616" s="4" t="s">
        <v>23</v>
      </c>
    </row>
    <row r="3617" spans="1:6" ht="15.75" customHeight="1">
      <c r="A3617" s="5">
        <v>3616</v>
      </c>
      <c r="B3617" s="6" t="s">
        <v>10513</v>
      </c>
      <c r="C3617" s="6" t="s">
        <v>10514</v>
      </c>
      <c r="D3617" s="4" t="s">
        <v>10515</v>
      </c>
      <c r="E3617" s="4" t="s">
        <v>6204</v>
      </c>
      <c r="F3617" s="4" t="s">
        <v>23</v>
      </c>
    </row>
    <row r="3618" spans="1:6" ht="15.75" customHeight="1">
      <c r="A3618" s="5">
        <v>3617</v>
      </c>
      <c r="B3618" s="6" t="s">
        <v>10516</v>
      </c>
      <c r="C3618" s="6" t="s">
        <v>10517</v>
      </c>
      <c r="D3618" s="4" t="s">
        <v>10518</v>
      </c>
      <c r="E3618" s="4" t="s">
        <v>6391</v>
      </c>
      <c r="F3618" s="4" t="s">
        <v>23</v>
      </c>
    </row>
    <row r="3619" spans="1:6" ht="15.75" customHeight="1">
      <c r="A3619" s="5">
        <v>3618</v>
      </c>
      <c r="B3619" s="6" t="s">
        <v>10519</v>
      </c>
      <c r="C3619" s="6" t="s">
        <v>10520</v>
      </c>
      <c r="D3619" s="4" t="s">
        <v>10521</v>
      </c>
      <c r="E3619" s="4" t="s">
        <v>40</v>
      </c>
      <c r="F3619" s="4" t="s">
        <v>23</v>
      </c>
    </row>
    <row r="3620" spans="1:6" ht="15.75" customHeight="1">
      <c r="A3620" s="5">
        <v>3619</v>
      </c>
      <c r="B3620" s="6" t="s">
        <v>10522</v>
      </c>
      <c r="C3620" s="6" t="s">
        <v>10523</v>
      </c>
      <c r="D3620" s="4" t="s">
        <v>10524</v>
      </c>
      <c r="E3620" s="4" t="s">
        <v>569</v>
      </c>
      <c r="F3620" s="4" t="s">
        <v>23</v>
      </c>
    </row>
    <row r="3621" spans="1:6" ht="15.75" customHeight="1">
      <c r="A3621" s="5">
        <v>3620</v>
      </c>
      <c r="B3621" s="6" t="s">
        <v>10525</v>
      </c>
      <c r="C3621" s="6" t="s">
        <v>10526</v>
      </c>
      <c r="D3621" s="4" t="s">
        <v>10527</v>
      </c>
      <c r="E3621" s="4" t="s">
        <v>6204</v>
      </c>
      <c r="F3621" s="4" t="s">
        <v>23</v>
      </c>
    </row>
    <row r="3622" spans="1:6" ht="15.75" customHeight="1">
      <c r="A3622" s="5">
        <v>3621</v>
      </c>
      <c r="B3622" s="6" t="s">
        <v>10528</v>
      </c>
      <c r="C3622" s="6" t="s">
        <v>10529</v>
      </c>
      <c r="D3622" s="4" t="s">
        <v>10530</v>
      </c>
      <c r="E3622" s="4" t="s">
        <v>388</v>
      </c>
      <c r="F3622" s="4" t="s">
        <v>23</v>
      </c>
    </row>
    <row r="3623" spans="1:6" ht="15.75" customHeight="1">
      <c r="A3623" s="5">
        <v>3622</v>
      </c>
      <c r="B3623" s="6" t="s">
        <v>10531</v>
      </c>
      <c r="C3623" s="6" t="s">
        <v>10532</v>
      </c>
      <c r="D3623" s="4" t="s">
        <v>10533</v>
      </c>
      <c r="E3623" s="4" t="s">
        <v>40</v>
      </c>
      <c r="F3623" s="4" t="s">
        <v>23</v>
      </c>
    </row>
    <row r="3624" spans="1:6" ht="15.75" customHeight="1">
      <c r="A3624" s="5">
        <v>3623</v>
      </c>
      <c r="B3624" s="6" t="s">
        <v>10534</v>
      </c>
      <c r="C3624" s="6" t="s">
        <v>10535</v>
      </c>
      <c r="D3624" s="4" t="s">
        <v>10536</v>
      </c>
      <c r="E3624" s="4" t="s">
        <v>6254</v>
      </c>
      <c r="F3624" s="4" t="s">
        <v>23</v>
      </c>
    </row>
    <row r="3625" spans="1:6" ht="15.75" customHeight="1">
      <c r="A3625" s="5">
        <v>3624</v>
      </c>
      <c r="B3625" s="6" t="s">
        <v>10537</v>
      </c>
      <c r="C3625" s="6" t="s">
        <v>10538</v>
      </c>
      <c r="D3625" s="4" t="s">
        <v>10539</v>
      </c>
      <c r="E3625" s="4" t="s">
        <v>6195</v>
      </c>
      <c r="F3625" s="4" t="s">
        <v>23</v>
      </c>
    </row>
    <row r="3626" spans="1:6" ht="15.75" customHeight="1">
      <c r="A3626" s="5">
        <v>3625</v>
      </c>
      <c r="B3626" s="6" t="s">
        <v>10540</v>
      </c>
      <c r="C3626" s="6" t="s">
        <v>10541</v>
      </c>
      <c r="D3626" s="4" t="s">
        <v>10542</v>
      </c>
      <c r="E3626" s="4" t="s">
        <v>6204</v>
      </c>
      <c r="F3626" s="4" t="s">
        <v>23</v>
      </c>
    </row>
    <row r="3627" spans="1:6" ht="15.75" customHeight="1">
      <c r="A3627" s="5">
        <v>3626</v>
      </c>
      <c r="B3627" s="6" t="s">
        <v>10543</v>
      </c>
      <c r="C3627" s="6" t="s">
        <v>10544</v>
      </c>
      <c r="D3627" s="4" t="s">
        <v>10545</v>
      </c>
      <c r="E3627" s="4" t="s">
        <v>40</v>
      </c>
      <c r="F3627" s="4" t="s">
        <v>23</v>
      </c>
    </row>
    <row r="3628" spans="1:6" ht="15.75" customHeight="1">
      <c r="A3628" s="5">
        <v>3627</v>
      </c>
      <c r="B3628" s="6" t="s">
        <v>10546</v>
      </c>
      <c r="C3628" s="6" t="s">
        <v>10547</v>
      </c>
      <c r="D3628" s="4" t="s">
        <v>10548</v>
      </c>
      <c r="E3628" s="4" t="s">
        <v>6195</v>
      </c>
      <c r="F3628" s="4" t="s">
        <v>23</v>
      </c>
    </row>
    <row r="3629" spans="1:6" ht="15.75" customHeight="1">
      <c r="A3629" s="5">
        <v>3628</v>
      </c>
      <c r="B3629" s="6" t="s">
        <v>10549</v>
      </c>
      <c r="C3629" s="6" t="s">
        <v>10550</v>
      </c>
      <c r="D3629" s="4" t="s">
        <v>10551</v>
      </c>
      <c r="E3629" s="4" t="s">
        <v>6204</v>
      </c>
      <c r="F3629" s="4" t="s">
        <v>23</v>
      </c>
    </row>
    <row r="3630" spans="1:6" ht="15.75" customHeight="1">
      <c r="A3630" s="5">
        <v>3629</v>
      </c>
      <c r="B3630" s="6" t="s">
        <v>10552</v>
      </c>
      <c r="C3630" s="6" t="s">
        <v>10553</v>
      </c>
      <c r="D3630" s="4" t="s">
        <v>10554</v>
      </c>
      <c r="E3630" s="4" t="s">
        <v>6204</v>
      </c>
      <c r="F3630" s="4" t="s">
        <v>23</v>
      </c>
    </row>
    <row r="3631" spans="1:6" ht="15.75" customHeight="1">
      <c r="A3631" s="5">
        <v>3630</v>
      </c>
      <c r="B3631" s="6" t="s">
        <v>10555</v>
      </c>
      <c r="C3631" s="6" t="s">
        <v>10556</v>
      </c>
      <c r="D3631" s="4" t="s">
        <v>10557</v>
      </c>
      <c r="E3631" s="4" t="s">
        <v>6204</v>
      </c>
      <c r="F3631" s="4" t="s">
        <v>23</v>
      </c>
    </row>
    <row r="3632" spans="1:6" ht="15.75" customHeight="1">
      <c r="A3632" s="5">
        <v>3631</v>
      </c>
      <c r="B3632" s="6" t="s">
        <v>10558</v>
      </c>
      <c r="C3632" s="6" t="s">
        <v>10559</v>
      </c>
      <c r="D3632" s="4" t="s">
        <v>10560</v>
      </c>
      <c r="E3632" s="4" t="s">
        <v>6204</v>
      </c>
      <c r="F3632" s="4" t="s">
        <v>23</v>
      </c>
    </row>
    <row r="3633" spans="1:6" ht="15.75" customHeight="1">
      <c r="A3633" s="5">
        <v>3632</v>
      </c>
      <c r="B3633" s="6" t="s">
        <v>10561</v>
      </c>
      <c r="C3633" s="6" t="s">
        <v>10562</v>
      </c>
      <c r="D3633" s="4" t="s">
        <v>10563</v>
      </c>
      <c r="E3633" s="4" t="s">
        <v>6195</v>
      </c>
      <c r="F3633" s="4" t="s">
        <v>23</v>
      </c>
    </row>
    <row r="3634" spans="1:6" ht="15.75" customHeight="1">
      <c r="A3634" s="5">
        <v>3633</v>
      </c>
      <c r="B3634" s="6" t="s">
        <v>10564</v>
      </c>
      <c r="C3634" s="6" t="s">
        <v>10565</v>
      </c>
      <c r="D3634" s="4" t="s">
        <v>10566</v>
      </c>
      <c r="E3634" s="4" t="s">
        <v>6204</v>
      </c>
      <c r="F3634" s="4" t="s">
        <v>23</v>
      </c>
    </row>
    <row r="3635" spans="1:6" ht="15.75" customHeight="1">
      <c r="A3635" s="5">
        <v>3634</v>
      </c>
      <c r="B3635" s="6" t="s">
        <v>10567</v>
      </c>
      <c r="C3635" s="6" t="s">
        <v>10568</v>
      </c>
      <c r="D3635" s="4" t="s">
        <v>10569</v>
      </c>
      <c r="E3635" s="4" t="s">
        <v>6195</v>
      </c>
      <c r="F3635" s="4" t="s">
        <v>23</v>
      </c>
    </row>
    <row r="3636" spans="1:6" ht="15.75" customHeight="1">
      <c r="A3636" s="5">
        <v>3635</v>
      </c>
      <c r="B3636" s="6" t="s">
        <v>10570</v>
      </c>
      <c r="C3636" s="6" t="s">
        <v>10571</v>
      </c>
      <c r="D3636" s="4" t="s">
        <v>10572</v>
      </c>
      <c r="E3636" s="4" t="s">
        <v>388</v>
      </c>
      <c r="F3636" s="4" t="s">
        <v>23</v>
      </c>
    </row>
    <row r="3637" spans="1:6" ht="15.75" customHeight="1">
      <c r="A3637" s="5">
        <v>3636</v>
      </c>
      <c r="B3637" s="6" t="s">
        <v>10573</v>
      </c>
      <c r="C3637" s="6" t="s">
        <v>10574</v>
      </c>
      <c r="D3637" s="4" t="s">
        <v>10575</v>
      </c>
      <c r="E3637" s="4" t="s">
        <v>40</v>
      </c>
      <c r="F3637" s="4" t="s">
        <v>23</v>
      </c>
    </row>
    <row r="3638" spans="1:6" ht="15.75" customHeight="1">
      <c r="A3638" s="5">
        <v>3637</v>
      </c>
      <c r="B3638" s="6" t="s">
        <v>10576</v>
      </c>
      <c r="C3638" s="6" t="s">
        <v>10577</v>
      </c>
      <c r="D3638" s="4" t="s">
        <v>10578</v>
      </c>
      <c r="E3638" s="4" t="s">
        <v>6204</v>
      </c>
      <c r="F3638" s="4" t="s">
        <v>23</v>
      </c>
    </row>
    <row r="3639" spans="1:6" ht="15.75" customHeight="1">
      <c r="A3639" s="5">
        <v>3638</v>
      </c>
      <c r="B3639" s="6" t="s">
        <v>10579</v>
      </c>
      <c r="C3639" s="6" t="s">
        <v>10580</v>
      </c>
      <c r="D3639" s="4" t="s">
        <v>10581</v>
      </c>
      <c r="E3639" s="4" t="s">
        <v>40</v>
      </c>
      <c r="F3639" s="4" t="s">
        <v>23</v>
      </c>
    </row>
    <row r="3640" spans="1:6" ht="15.75" customHeight="1">
      <c r="A3640" s="5">
        <v>3639</v>
      </c>
      <c r="B3640" s="6" t="s">
        <v>10582</v>
      </c>
      <c r="C3640" s="6" t="s">
        <v>10583</v>
      </c>
      <c r="D3640" s="4" t="s">
        <v>10584</v>
      </c>
      <c r="E3640" s="4" t="s">
        <v>6279</v>
      </c>
      <c r="F3640" s="4" t="s">
        <v>23</v>
      </c>
    </row>
    <row r="3641" spans="1:6" ht="15.75" customHeight="1">
      <c r="A3641" s="5">
        <v>3640</v>
      </c>
      <c r="B3641" s="6" t="s">
        <v>10585</v>
      </c>
      <c r="C3641" s="6" t="s">
        <v>10586</v>
      </c>
      <c r="D3641" s="4" t="s">
        <v>10587</v>
      </c>
      <c r="E3641" s="4" t="s">
        <v>6279</v>
      </c>
      <c r="F3641" s="4" t="s">
        <v>23</v>
      </c>
    </row>
    <row r="3642" spans="1:6" ht="15.75" customHeight="1">
      <c r="A3642" s="5">
        <v>3641</v>
      </c>
      <c r="B3642" s="6" t="s">
        <v>10588</v>
      </c>
      <c r="C3642" s="6" t="s">
        <v>10589</v>
      </c>
      <c r="D3642" s="4" t="s">
        <v>10590</v>
      </c>
      <c r="E3642" s="4" t="s">
        <v>6204</v>
      </c>
      <c r="F3642" s="4" t="s">
        <v>23</v>
      </c>
    </row>
    <row r="3643" spans="1:6" ht="15.75" customHeight="1">
      <c r="A3643" s="5">
        <v>3642</v>
      </c>
      <c r="B3643" s="6" t="s">
        <v>10591</v>
      </c>
      <c r="C3643" s="6" t="s">
        <v>10592</v>
      </c>
      <c r="D3643" s="4" t="s">
        <v>10593</v>
      </c>
      <c r="E3643" s="4" t="s">
        <v>6204</v>
      </c>
      <c r="F3643" s="4" t="s">
        <v>23</v>
      </c>
    </row>
    <row r="3644" spans="1:6" ht="15.75" customHeight="1">
      <c r="A3644" s="5">
        <v>3643</v>
      </c>
      <c r="B3644" s="6" t="s">
        <v>10594</v>
      </c>
      <c r="C3644" s="6" t="s">
        <v>10595</v>
      </c>
      <c r="D3644" s="4" t="s">
        <v>10596</v>
      </c>
      <c r="E3644" s="4" t="s">
        <v>40</v>
      </c>
      <c r="F3644" s="4" t="s">
        <v>23</v>
      </c>
    </row>
    <row r="3645" spans="1:6" ht="15.75" customHeight="1">
      <c r="A3645" s="5">
        <v>3644</v>
      </c>
      <c r="B3645" s="6" t="s">
        <v>10597</v>
      </c>
      <c r="C3645" s="6" t="s">
        <v>10598</v>
      </c>
      <c r="D3645" s="4" t="s">
        <v>10599</v>
      </c>
      <c r="E3645" s="4" t="s">
        <v>40</v>
      </c>
      <c r="F3645" s="4" t="s">
        <v>23</v>
      </c>
    </row>
    <row r="3646" spans="1:6" ht="15.75" customHeight="1">
      <c r="A3646" s="5">
        <v>3645</v>
      </c>
      <c r="B3646" s="6" t="s">
        <v>10600</v>
      </c>
      <c r="C3646" s="6" t="s">
        <v>10601</v>
      </c>
      <c r="D3646" s="4" t="s">
        <v>10602</v>
      </c>
      <c r="E3646" s="4" t="s">
        <v>6204</v>
      </c>
      <c r="F3646" s="4" t="s">
        <v>23</v>
      </c>
    </row>
    <row r="3647" spans="1:6" ht="15.75" customHeight="1">
      <c r="A3647" s="5">
        <v>3646</v>
      </c>
      <c r="B3647" s="6" t="s">
        <v>10603</v>
      </c>
      <c r="C3647" s="6" t="s">
        <v>10604</v>
      </c>
      <c r="D3647" s="4" t="s">
        <v>10605</v>
      </c>
      <c r="E3647" s="4" t="s">
        <v>40</v>
      </c>
      <c r="F3647" s="4" t="s">
        <v>23</v>
      </c>
    </row>
    <row r="3648" spans="1:6" ht="15.75" customHeight="1">
      <c r="A3648" s="5">
        <v>3647</v>
      </c>
      <c r="B3648" s="6" t="s">
        <v>10606</v>
      </c>
      <c r="C3648" s="6" t="s">
        <v>10607</v>
      </c>
      <c r="D3648" s="4" t="s">
        <v>10608</v>
      </c>
      <c r="E3648" s="4" t="s">
        <v>6195</v>
      </c>
      <c r="F3648" s="4" t="s">
        <v>23</v>
      </c>
    </row>
    <row r="3649" spans="1:6" ht="15.75" customHeight="1">
      <c r="A3649" s="5">
        <v>3648</v>
      </c>
      <c r="B3649" s="6" t="s">
        <v>10609</v>
      </c>
      <c r="C3649" s="6" t="s">
        <v>10610</v>
      </c>
      <c r="D3649" s="4" t="s">
        <v>10611</v>
      </c>
      <c r="E3649" s="4" t="s">
        <v>6204</v>
      </c>
      <c r="F3649" s="4" t="s">
        <v>23</v>
      </c>
    </row>
    <row r="3650" spans="1:6" ht="15.75" customHeight="1">
      <c r="A3650" s="5">
        <v>3649</v>
      </c>
      <c r="B3650" s="6" t="s">
        <v>10612</v>
      </c>
      <c r="C3650" s="6" t="s">
        <v>10613</v>
      </c>
      <c r="D3650" s="4" t="s">
        <v>10614</v>
      </c>
      <c r="E3650" s="4" t="s">
        <v>6204</v>
      </c>
      <c r="F3650" s="4" t="s">
        <v>23</v>
      </c>
    </row>
    <row r="3651" spans="1:6" ht="15.75" customHeight="1">
      <c r="A3651" s="5">
        <v>3650</v>
      </c>
      <c r="B3651" s="6" t="s">
        <v>10615</v>
      </c>
      <c r="C3651" s="6" t="s">
        <v>10616</v>
      </c>
      <c r="D3651" s="4" t="s">
        <v>10617</v>
      </c>
      <c r="E3651" s="4" t="s">
        <v>6279</v>
      </c>
      <c r="F3651" s="4" t="s">
        <v>23</v>
      </c>
    </row>
    <row r="3652" spans="1:6" ht="15.75" customHeight="1">
      <c r="A3652" s="5">
        <v>3651</v>
      </c>
      <c r="B3652" s="6" t="s">
        <v>10618</v>
      </c>
      <c r="C3652" s="6" t="s">
        <v>10619</v>
      </c>
      <c r="D3652" s="4" t="s">
        <v>10620</v>
      </c>
      <c r="E3652" s="4" t="s">
        <v>40</v>
      </c>
      <c r="F3652" s="4" t="s">
        <v>23</v>
      </c>
    </row>
    <row r="3653" spans="1:6" ht="15.75" customHeight="1">
      <c r="A3653" s="5">
        <v>3652</v>
      </c>
      <c r="B3653" s="6" t="s">
        <v>10621</v>
      </c>
      <c r="C3653" s="6" t="s">
        <v>10622</v>
      </c>
      <c r="D3653" s="4" t="s">
        <v>10623</v>
      </c>
      <c r="E3653" s="4" t="s">
        <v>6195</v>
      </c>
      <c r="F3653" s="4" t="s">
        <v>23</v>
      </c>
    </row>
    <row r="3654" spans="1:6" ht="15.75" customHeight="1">
      <c r="A3654" s="5">
        <v>3653</v>
      </c>
      <c r="B3654" s="6" t="s">
        <v>10624</v>
      </c>
      <c r="C3654" s="6" t="s">
        <v>10625</v>
      </c>
      <c r="D3654" s="4" t="s">
        <v>10626</v>
      </c>
      <c r="E3654" s="4" t="s">
        <v>6279</v>
      </c>
      <c r="F3654" s="4" t="s">
        <v>23</v>
      </c>
    </row>
    <row r="3655" spans="1:6" ht="15.75" customHeight="1">
      <c r="A3655" s="5">
        <v>3654</v>
      </c>
      <c r="B3655" s="6" t="s">
        <v>10627</v>
      </c>
      <c r="C3655" s="6" t="s">
        <v>10628</v>
      </c>
      <c r="D3655" s="4" t="s">
        <v>10629</v>
      </c>
      <c r="E3655" s="4" t="s">
        <v>6204</v>
      </c>
      <c r="F3655" s="4" t="s">
        <v>23</v>
      </c>
    </row>
    <row r="3656" spans="1:6" ht="15.75" customHeight="1">
      <c r="A3656" s="5">
        <v>3655</v>
      </c>
      <c r="B3656" s="6" t="s">
        <v>10630</v>
      </c>
      <c r="C3656" s="6" t="s">
        <v>10631</v>
      </c>
      <c r="D3656" s="4" t="s">
        <v>10632</v>
      </c>
      <c r="E3656" s="4" t="s">
        <v>6195</v>
      </c>
      <c r="F3656" s="4" t="s">
        <v>23</v>
      </c>
    </row>
    <row r="3657" spans="1:6" ht="15.75" customHeight="1">
      <c r="A3657" s="5">
        <v>3656</v>
      </c>
      <c r="B3657" s="6" t="s">
        <v>10633</v>
      </c>
      <c r="C3657" s="6" t="s">
        <v>10634</v>
      </c>
      <c r="D3657" s="4" t="s">
        <v>10635</v>
      </c>
      <c r="E3657" s="4" t="s">
        <v>6204</v>
      </c>
      <c r="F3657" s="4" t="s">
        <v>23</v>
      </c>
    </row>
    <row r="3658" spans="1:6" ht="15.75" customHeight="1">
      <c r="A3658" s="5">
        <v>3657</v>
      </c>
      <c r="B3658" s="6" t="s">
        <v>10636</v>
      </c>
      <c r="C3658" s="6" t="s">
        <v>10637</v>
      </c>
      <c r="D3658" s="4" t="s">
        <v>10638</v>
      </c>
      <c r="E3658" s="4" t="s">
        <v>6204</v>
      </c>
      <c r="F3658" s="4" t="s">
        <v>23</v>
      </c>
    </row>
    <row r="3659" spans="1:6" ht="15.75" customHeight="1">
      <c r="A3659" s="5">
        <v>3658</v>
      </c>
      <c r="B3659" s="6" t="s">
        <v>10639</v>
      </c>
      <c r="C3659" s="6" t="s">
        <v>10640</v>
      </c>
      <c r="D3659" s="4" t="s">
        <v>10641</v>
      </c>
      <c r="E3659" s="4" t="s">
        <v>6254</v>
      </c>
      <c r="F3659" s="4" t="s">
        <v>23</v>
      </c>
    </row>
    <row r="3660" spans="1:6" ht="15.75" customHeight="1">
      <c r="A3660" s="5">
        <v>3659</v>
      </c>
      <c r="B3660" s="6" t="s">
        <v>10642</v>
      </c>
      <c r="C3660" s="6" t="s">
        <v>10643</v>
      </c>
      <c r="D3660" s="4" t="s">
        <v>10644</v>
      </c>
      <c r="E3660" s="4" t="s">
        <v>6204</v>
      </c>
      <c r="F3660" s="4" t="s">
        <v>23</v>
      </c>
    </row>
    <row r="3661" spans="1:6" ht="15.75" customHeight="1">
      <c r="A3661" s="5">
        <v>3660</v>
      </c>
      <c r="B3661" s="6" t="s">
        <v>10645</v>
      </c>
      <c r="C3661" s="6" t="s">
        <v>10646</v>
      </c>
      <c r="D3661" s="4" t="s">
        <v>10647</v>
      </c>
      <c r="E3661" s="4" t="s">
        <v>40</v>
      </c>
      <c r="F3661" s="4" t="s">
        <v>23</v>
      </c>
    </row>
    <row r="3662" spans="1:6" ht="15.75" customHeight="1">
      <c r="A3662" s="5">
        <v>3661</v>
      </c>
      <c r="B3662" s="6" t="s">
        <v>10648</v>
      </c>
      <c r="C3662" s="6" t="s">
        <v>10649</v>
      </c>
      <c r="D3662" s="4" t="s">
        <v>10650</v>
      </c>
      <c r="E3662" s="4" t="s">
        <v>6204</v>
      </c>
      <c r="F3662" s="4" t="s">
        <v>23</v>
      </c>
    </row>
    <row r="3663" spans="1:6" ht="15.75" customHeight="1">
      <c r="A3663" s="5">
        <v>3662</v>
      </c>
      <c r="B3663" s="6" t="s">
        <v>10651</v>
      </c>
      <c r="C3663" s="6" t="s">
        <v>10652</v>
      </c>
      <c r="D3663" s="4" t="s">
        <v>10653</v>
      </c>
      <c r="E3663" s="4" t="s">
        <v>6204</v>
      </c>
      <c r="F3663" s="4" t="s">
        <v>23</v>
      </c>
    </row>
    <row r="3664" spans="1:6" ht="15.75" customHeight="1">
      <c r="A3664" s="5">
        <v>3663</v>
      </c>
      <c r="B3664" s="6" t="s">
        <v>10654</v>
      </c>
      <c r="C3664" s="6" t="s">
        <v>10655</v>
      </c>
      <c r="D3664" s="4" t="s">
        <v>10656</v>
      </c>
      <c r="E3664" s="4" t="s">
        <v>6204</v>
      </c>
      <c r="F3664" s="4" t="s">
        <v>23</v>
      </c>
    </row>
    <row r="3665" spans="1:6" ht="15.75" customHeight="1">
      <c r="A3665" s="5">
        <v>3664</v>
      </c>
      <c r="B3665" s="6" t="s">
        <v>10657</v>
      </c>
      <c r="C3665" s="6" t="s">
        <v>10658</v>
      </c>
      <c r="D3665" s="4" t="s">
        <v>10659</v>
      </c>
      <c r="E3665" s="4" t="s">
        <v>40</v>
      </c>
      <c r="F3665" s="4" t="s">
        <v>23</v>
      </c>
    </row>
    <row r="3666" spans="1:6" ht="15.75" customHeight="1">
      <c r="A3666" s="5">
        <v>3665</v>
      </c>
      <c r="B3666" s="6" t="s">
        <v>10660</v>
      </c>
      <c r="C3666" s="6" t="s">
        <v>10661</v>
      </c>
      <c r="D3666" s="4" t="s">
        <v>10662</v>
      </c>
      <c r="E3666" s="4" t="s">
        <v>6195</v>
      </c>
      <c r="F3666" s="4" t="s">
        <v>23</v>
      </c>
    </row>
    <row r="3667" spans="1:6" ht="15.75" customHeight="1">
      <c r="A3667" s="5">
        <v>3666</v>
      </c>
      <c r="B3667" s="6" t="s">
        <v>10663</v>
      </c>
      <c r="C3667" s="6" t="s">
        <v>10664</v>
      </c>
      <c r="D3667" s="4" t="s">
        <v>10665</v>
      </c>
      <c r="E3667" s="4" t="s">
        <v>6195</v>
      </c>
      <c r="F3667" s="4" t="s">
        <v>23</v>
      </c>
    </row>
    <row r="3668" spans="1:6" ht="15.75" customHeight="1">
      <c r="A3668" s="5">
        <v>3667</v>
      </c>
      <c r="B3668" s="6" t="s">
        <v>10666</v>
      </c>
      <c r="C3668" s="6" t="s">
        <v>10667</v>
      </c>
      <c r="D3668" s="4" t="s">
        <v>10668</v>
      </c>
      <c r="E3668" s="4" t="s">
        <v>6204</v>
      </c>
      <c r="F3668" s="4" t="s">
        <v>23</v>
      </c>
    </row>
    <row r="3669" spans="1:6" ht="15.75" customHeight="1">
      <c r="A3669" s="5">
        <v>3668</v>
      </c>
      <c r="B3669" s="6" t="s">
        <v>10669</v>
      </c>
      <c r="C3669" s="6" t="s">
        <v>10670</v>
      </c>
      <c r="D3669" s="4" t="s">
        <v>10671</v>
      </c>
      <c r="E3669" s="4" t="s">
        <v>6195</v>
      </c>
      <c r="F3669" s="4" t="s">
        <v>23</v>
      </c>
    </row>
    <row r="3670" spans="1:6" ht="15.75" customHeight="1">
      <c r="A3670" s="5">
        <v>3669</v>
      </c>
      <c r="B3670" s="6" t="s">
        <v>10672</v>
      </c>
      <c r="C3670" s="6" t="s">
        <v>10673</v>
      </c>
      <c r="D3670" s="4" t="s">
        <v>10674</v>
      </c>
      <c r="E3670" s="4" t="s">
        <v>6254</v>
      </c>
      <c r="F3670" s="4" t="s">
        <v>23</v>
      </c>
    </row>
    <row r="3671" spans="1:6" ht="15.75" customHeight="1">
      <c r="A3671" s="5">
        <v>3670</v>
      </c>
      <c r="B3671" s="6" t="s">
        <v>10675</v>
      </c>
      <c r="C3671" s="6" t="s">
        <v>10676</v>
      </c>
      <c r="D3671" s="4" t="s">
        <v>10677</v>
      </c>
      <c r="E3671" s="4" t="s">
        <v>6195</v>
      </c>
      <c r="F3671" s="4" t="s">
        <v>23</v>
      </c>
    </row>
    <row r="3672" spans="1:6" ht="15.75" customHeight="1">
      <c r="A3672" s="5">
        <v>3671</v>
      </c>
      <c r="B3672" s="6" t="s">
        <v>10678</v>
      </c>
      <c r="C3672" s="6" t="s">
        <v>10679</v>
      </c>
      <c r="D3672" s="4" t="s">
        <v>10680</v>
      </c>
      <c r="E3672" s="4" t="s">
        <v>6204</v>
      </c>
      <c r="F3672" s="4" t="s">
        <v>23</v>
      </c>
    </row>
    <row r="3673" spans="1:6" ht="15.75" customHeight="1">
      <c r="A3673" s="5">
        <v>3672</v>
      </c>
      <c r="B3673" s="6" t="s">
        <v>10681</v>
      </c>
      <c r="C3673" s="6" t="s">
        <v>10682</v>
      </c>
      <c r="D3673" s="4" t="s">
        <v>10683</v>
      </c>
      <c r="E3673" s="4" t="s">
        <v>6254</v>
      </c>
      <c r="F3673" s="4" t="s">
        <v>23</v>
      </c>
    </row>
    <row r="3674" spans="1:6" ht="15.75" customHeight="1">
      <c r="A3674" s="5">
        <v>3673</v>
      </c>
      <c r="B3674" s="6" t="s">
        <v>10684</v>
      </c>
      <c r="C3674" s="6" t="s">
        <v>10685</v>
      </c>
      <c r="D3674" s="4" t="s">
        <v>10686</v>
      </c>
      <c r="E3674" s="4" t="s">
        <v>6279</v>
      </c>
      <c r="F3674" s="4" t="s">
        <v>23</v>
      </c>
    </row>
    <row r="3675" spans="1:6" ht="15.75" customHeight="1">
      <c r="A3675" s="5">
        <v>3674</v>
      </c>
      <c r="B3675" s="6" t="s">
        <v>10687</v>
      </c>
      <c r="C3675" s="6" t="s">
        <v>10688</v>
      </c>
      <c r="D3675" s="4" t="s">
        <v>10689</v>
      </c>
      <c r="E3675" s="4" t="s">
        <v>6204</v>
      </c>
      <c r="F3675" s="4" t="s">
        <v>23</v>
      </c>
    </row>
    <row r="3676" spans="1:6" ht="15.75" customHeight="1">
      <c r="A3676" s="5">
        <v>3675</v>
      </c>
      <c r="B3676" s="6" t="s">
        <v>10690</v>
      </c>
      <c r="C3676" s="6" t="s">
        <v>10691</v>
      </c>
      <c r="D3676" s="4" t="s">
        <v>10692</v>
      </c>
      <c r="E3676" s="4" t="s">
        <v>6195</v>
      </c>
      <c r="F3676" s="4" t="s">
        <v>23</v>
      </c>
    </row>
    <row r="3677" spans="1:6" ht="15.75" customHeight="1">
      <c r="A3677" s="5">
        <v>3676</v>
      </c>
      <c r="B3677" s="6" t="s">
        <v>10693</v>
      </c>
      <c r="C3677" s="6" t="s">
        <v>10694</v>
      </c>
      <c r="D3677" s="4" t="s">
        <v>10695</v>
      </c>
      <c r="E3677" s="4" t="s">
        <v>40</v>
      </c>
      <c r="F3677" s="4" t="s">
        <v>23</v>
      </c>
    </row>
    <row r="3678" spans="1:6" ht="15.75" customHeight="1">
      <c r="A3678" s="5">
        <v>3677</v>
      </c>
      <c r="B3678" s="6" t="s">
        <v>10696</v>
      </c>
      <c r="C3678" s="6" t="s">
        <v>10697</v>
      </c>
      <c r="D3678" s="4" t="s">
        <v>10698</v>
      </c>
      <c r="E3678" s="4" t="s">
        <v>6410</v>
      </c>
      <c r="F3678" s="4" t="s">
        <v>23</v>
      </c>
    </row>
    <row r="3679" spans="1:6" ht="15.75" customHeight="1">
      <c r="A3679" s="5">
        <v>3678</v>
      </c>
      <c r="B3679" s="6" t="s">
        <v>10699</v>
      </c>
      <c r="C3679" s="6" t="s">
        <v>10700</v>
      </c>
      <c r="D3679" s="4" t="s">
        <v>10701</v>
      </c>
      <c r="E3679" s="4" t="s">
        <v>6410</v>
      </c>
      <c r="F3679" s="4" t="s">
        <v>23</v>
      </c>
    </row>
    <row r="3680" spans="1:6" ht="15.75" customHeight="1">
      <c r="A3680" s="5">
        <v>3679</v>
      </c>
      <c r="B3680" s="6" t="s">
        <v>10702</v>
      </c>
      <c r="C3680" s="6" t="s">
        <v>10703</v>
      </c>
      <c r="D3680" s="4" t="s">
        <v>10704</v>
      </c>
      <c r="E3680" s="4" t="s">
        <v>40</v>
      </c>
      <c r="F3680" s="4" t="s">
        <v>23</v>
      </c>
    </row>
    <row r="3681" spans="1:6" ht="15.75" customHeight="1">
      <c r="A3681" s="5">
        <v>3680</v>
      </c>
      <c r="B3681" s="6" t="s">
        <v>10705</v>
      </c>
      <c r="C3681" s="6" t="s">
        <v>10706</v>
      </c>
      <c r="D3681" s="4" t="s">
        <v>10707</v>
      </c>
      <c r="E3681" s="4" t="s">
        <v>6195</v>
      </c>
      <c r="F3681" s="4" t="s">
        <v>23</v>
      </c>
    </row>
    <row r="3682" spans="1:6" ht="15.75" customHeight="1">
      <c r="A3682" s="5">
        <v>3681</v>
      </c>
      <c r="B3682" s="6" t="s">
        <v>10708</v>
      </c>
      <c r="C3682" s="6" t="s">
        <v>10709</v>
      </c>
      <c r="D3682" s="4" t="s">
        <v>10710</v>
      </c>
      <c r="E3682" s="4" t="s">
        <v>6410</v>
      </c>
      <c r="F3682" s="4" t="s">
        <v>23</v>
      </c>
    </row>
    <row r="3683" spans="1:6" ht="15.75" customHeight="1">
      <c r="A3683" s="5">
        <v>3682</v>
      </c>
      <c r="B3683" s="6" t="s">
        <v>10711</v>
      </c>
      <c r="C3683" s="6" t="s">
        <v>10712</v>
      </c>
      <c r="D3683" s="4" t="s">
        <v>10713</v>
      </c>
      <c r="E3683" s="4" t="s">
        <v>6410</v>
      </c>
      <c r="F3683" s="4" t="s">
        <v>23</v>
      </c>
    </row>
    <row r="3684" spans="1:6" ht="15.75" customHeight="1">
      <c r="A3684" s="5">
        <v>3683</v>
      </c>
      <c r="B3684" s="6" t="s">
        <v>10714</v>
      </c>
      <c r="C3684" s="6" t="s">
        <v>10715</v>
      </c>
      <c r="D3684" s="4" t="s">
        <v>10716</v>
      </c>
      <c r="E3684" s="4" t="s">
        <v>6195</v>
      </c>
      <c r="F3684" s="4" t="s">
        <v>23</v>
      </c>
    </row>
    <row r="3685" spans="1:6" ht="15.75" customHeight="1">
      <c r="A3685" s="5">
        <v>3684</v>
      </c>
      <c r="B3685" s="6" t="s">
        <v>10717</v>
      </c>
      <c r="C3685" s="6" t="s">
        <v>10718</v>
      </c>
      <c r="D3685" s="4" t="s">
        <v>10719</v>
      </c>
      <c r="E3685" s="4" t="s">
        <v>6204</v>
      </c>
      <c r="F3685" s="4" t="s">
        <v>23</v>
      </c>
    </row>
    <row r="3686" spans="1:6" ht="15.75" customHeight="1">
      <c r="A3686" s="5">
        <v>3685</v>
      </c>
      <c r="B3686" s="6" t="s">
        <v>10720</v>
      </c>
      <c r="C3686" s="6" t="s">
        <v>10721</v>
      </c>
      <c r="D3686" s="4" t="s">
        <v>10722</v>
      </c>
      <c r="E3686" s="4" t="s">
        <v>6195</v>
      </c>
      <c r="F3686" s="4" t="s">
        <v>23</v>
      </c>
    </row>
    <row r="3687" spans="1:6" ht="15.75" customHeight="1">
      <c r="A3687" s="5">
        <v>3686</v>
      </c>
      <c r="B3687" s="6" t="s">
        <v>10723</v>
      </c>
      <c r="C3687" s="6" t="s">
        <v>10724</v>
      </c>
      <c r="D3687" s="4" t="s">
        <v>10725</v>
      </c>
      <c r="E3687" s="4" t="s">
        <v>6254</v>
      </c>
      <c r="F3687" s="4" t="s">
        <v>23</v>
      </c>
    </row>
    <row r="3688" spans="1:6" ht="15.75" customHeight="1">
      <c r="A3688" s="5">
        <v>3687</v>
      </c>
      <c r="B3688" s="6" t="s">
        <v>10726</v>
      </c>
      <c r="C3688" s="6" t="s">
        <v>10727</v>
      </c>
      <c r="D3688" s="4" t="s">
        <v>10728</v>
      </c>
      <c r="E3688" s="4" t="s">
        <v>6195</v>
      </c>
      <c r="F3688" s="4" t="s">
        <v>23</v>
      </c>
    </row>
    <row r="3689" spans="1:6" ht="15.75" customHeight="1">
      <c r="A3689" s="5">
        <v>3688</v>
      </c>
      <c r="B3689" s="6" t="s">
        <v>10729</v>
      </c>
      <c r="C3689" s="6" t="s">
        <v>10730</v>
      </c>
      <c r="D3689" s="4" t="s">
        <v>10731</v>
      </c>
      <c r="E3689" s="4" t="s">
        <v>6195</v>
      </c>
      <c r="F3689" s="4" t="s">
        <v>23</v>
      </c>
    </row>
    <row r="3690" spans="1:6" ht="15.75" customHeight="1">
      <c r="A3690" s="5">
        <v>3689</v>
      </c>
      <c r="B3690" s="6" t="s">
        <v>10732</v>
      </c>
      <c r="C3690" s="6" t="s">
        <v>10733</v>
      </c>
      <c r="D3690" s="4" t="s">
        <v>10734</v>
      </c>
      <c r="E3690" s="4" t="s">
        <v>6195</v>
      </c>
      <c r="F3690" s="4" t="s">
        <v>23</v>
      </c>
    </row>
    <row r="3691" spans="1:6" ht="15.75" customHeight="1">
      <c r="A3691" s="5">
        <v>3690</v>
      </c>
      <c r="B3691" s="6" t="s">
        <v>10735</v>
      </c>
      <c r="C3691" s="6" t="s">
        <v>10736</v>
      </c>
      <c r="D3691" s="4" t="s">
        <v>10737</v>
      </c>
      <c r="E3691" s="4" t="s">
        <v>6195</v>
      </c>
      <c r="F3691" s="4" t="s">
        <v>23</v>
      </c>
    </row>
    <row r="3692" spans="1:6" ht="15.75" customHeight="1">
      <c r="A3692" s="5">
        <v>3691</v>
      </c>
      <c r="B3692" s="6" t="s">
        <v>10738</v>
      </c>
      <c r="C3692" s="6" t="s">
        <v>10739</v>
      </c>
      <c r="D3692" s="4" t="s">
        <v>10740</v>
      </c>
      <c r="E3692" s="4" t="s">
        <v>6204</v>
      </c>
      <c r="F3692" s="4" t="s">
        <v>23</v>
      </c>
    </row>
    <row r="3693" spans="1:6" ht="15.75" customHeight="1">
      <c r="A3693" s="5">
        <v>3692</v>
      </c>
      <c r="B3693" s="6" t="s">
        <v>10741</v>
      </c>
      <c r="C3693" s="6" t="s">
        <v>10742</v>
      </c>
      <c r="D3693" s="4" t="s">
        <v>10743</v>
      </c>
      <c r="E3693" s="4" t="s">
        <v>6195</v>
      </c>
      <c r="F3693" s="4" t="s">
        <v>23</v>
      </c>
    </row>
    <row r="3694" spans="1:6" ht="15.75" customHeight="1">
      <c r="A3694" s="5">
        <v>3693</v>
      </c>
      <c r="B3694" s="6" t="s">
        <v>10744</v>
      </c>
      <c r="C3694" s="6" t="s">
        <v>10745</v>
      </c>
      <c r="D3694" s="4" t="s">
        <v>10746</v>
      </c>
      <c r="E3694" s="4" t="s">
        <v>6195</v>
      </c>
      <c r="F3694" s="4" t="s">
        <v>23</v>
      </c>
    </row>
    <row r="3695" spans="1:6" ht="15.75" customHeight="1">
      <c r="A3695" s="5">
        <v>3694</v>
      </c>
      <c r="B3695" s="6" t="s">
        <v>10747</v>
      </c>
      <c r="C3695" s="6" t="s">
        <v>10748</v>
      </c>
      <c r="D3695" s="4" t="s">
        <v>10749</v>
      </c>
      <c r="E3695" s="4" t="s">
        <v>6279</v>
      </c>
      <c r="F3695" s="4" t="s">
        <v>23</v>
      </c>
    </row>
    <row r="3696" spans="1:6" ht="15.75" customHeight="1">
      <c r="A3696" s="5">
        <v>3695</v>
      </c>
      <c r="B3696" s="6" t="s">
        <v>10750</v>
      </c>
      <c r="C3696" s="6" t="s">
        <v>10751</v>
      </c>
      <c r="D3696" s="4" t="s">
        <v>10752</v>
      </c>
      <c r="E3696" s="4" t="s">
        <v>6195</v>
      </c>
      <c r="F3696" s="4" t="s">
        <v>23</v>
      </c>
    </row>
    <row r="3697" spans="1:6" ht="15.75" customHeight="1">
      <c r="A3697" s="5">
        <v>3696</v>
      </c>
      <c r="B3697" s="6" t="s">
        <v>10753</v>
      </c>
      <c r="C3697" s="6" t="s">
        <v>10754</v>
      </c>
      <c r="D3697" s="4" t="s">
        <v>10755</v>
      </c>
      <c r="E3697" s="4" t="s">
        <v>6195</v>
      </c>
      <c r="F3697" s="4" t="s">
        <v>23</v>
      </c>
    </row>
    <row r="3698" spans="1:6" ht="15.75" customHeight="1">
      <c r="A3698" s="5">
        <v>3697</v>
      </c>
      <c r="B3698" s="6" t="s">
        <v>10756</v>
      </c>
      <c r="C3698" s="6" t="s">
        <v>10757</v>
      </c>
      <c r="D3698" s="4" t="s">
        <v>10758</v>
      </c>
      <c r="E3698" s="4" t="s">
        <v>6195</v>
      </c>
      <c r="F3698" s="4" t="s">
        <v>23</v>
      </c>
    </row>
    <row r="3699" spans="1:6" ht="15.75" customHeight="1">
      <c r="A3699" s="5">
        <v>3698</v>
      </c>
      <c r="B3699" s="6" t="s">
        <v>10759</v>
      </c>
      <c r="C3699" s="6" t="s">
        <v>10760</v>
      </c>
      <c r="D3699" s="4" t="s">
        <v>10761</v>
      </c>
      <c r="E3699" s="4" t="s">
        <v>6195</v>
      </c>
      <c r="F3699" s="4" t="s">
        <v>23</v>
      </c>
    </row>
    <row r="3700" spans="1:6" ht="15.75" customHeight="1">
      <c r="A3700" s="5">
        <v>3699</v>
      </c>
      <c r="B3700" s="6" t="s">
        <v>10762</v>
      </c>
      <c r="C3700" s="6" t="s">
        <v>10763</v>
      </c>
      <c r="D3700" s="4" t="s">
        <v>10764</v>
      </c>
      <c r="E3700" s="4" t="s">
        <v>6204</v>
      </c>
      <c r="F3700" s="4" t="s">
        <v>23</v>
      </c>
    </row>
    <row r="3701" spans="1:6" ht="15.75" customHeight="1">
      <c r="A3701" s="5">
        <v>3700</v>
      </c>
      <c r="B3701" s="6" t="s">
        <v>10765</v>
      </c>
      <c r="C3701" s="6" t="s">
        <v>10766</v>
      </c>
      <c r="D3701" s="4" t="s">
        <v>10767</v>
      </c>
      <c r="E3701" s="4" t="s">
        <v>6195</v>
      </c>
      <c r="F3701" s="4" t="s">
        <v>23</v>
      </c>
    </row>
    <row r="3702" spans="1:6" ht="15.75" customHeight="1">
      <c r="A3702" s="5">
        <v>3701</v>
      </c>
      <c r="B3702" s="6" t="s">
        <v>10768</v>
      </c>
      <c r="C3702" s="6" t="s">
        <v>10769</v>
      </c>
      <c r="D3702" s="4" t="s">
        <v>10770</v>
      </c>
      <c r="E3702" s="4" t="s">
        <v>6195</v>
      </c>
      <c r="F3702" s="4" t="s">
        <v>23</v>
      </c>
    </row>
    <row r="3703" spans="1:6" ht="15.75" customHeight="1">
      <c r="A3703" s="5">
        <v>3702</v>
      </c>
      <c r="B3703" s="6" t="s">
        <v>10771</v>
      </c>
      <c r="C3703" s="6" t="s">
        <v>10772</v>
      </c>
      <c r="D3703" s="4" t="s">
        <v>10773</v>
      </c>
      <c r="E3703" s="4" t="s">
        <v>6195</v>
      </c>
      <c r="F3703" s="4" t="s">
        <v>23</v>
      </c>
    </row>
    <row r="3704" spans="1:6" ht="15.75" customHeight="1">
      <c r="A3704" s="5">
        <v>3703</v>
      </c>
      <c r="B3704" s="6" t="s">
        <v>10774</v>
      </c>
      <c r="C3704" s="6" t="s">
        <v>10775</v>
      </c>
      <c r="D3704" s="4" t="s">
        <v>10776</v>
      </c>
      <c r="E3704" s="4" t="s">
        <v>6195</v>
      </c>
      <c r="F3704" s="4" t="s">
        <v>23</v>
      </c>
    </row>
    <row r="3705" spans="1:6" ht="15.75" customHeight="1">
      <c r="A3705" s="5">
        <v>3704</v>
      </c>
      <c r="B3705" s="6" t="s">
        <v>10777</v>
      </c>
      <c r="C3705" s="6" t="s">
        <v>10778</v>
      </c>
      <c r="D3705" s="4" t="s">
        <v>10779</v>
      </c>
      <c r="E3705" s="4" t="s">
        <v>6195</v>
      </c>
      <c r="F3705" s="4" t="s">
        <v>23</v>
      </c>
    </row>
    <row r="3706" spans="1:6" ht="15.75" customHeight="1">
      <c r="A3706" s="5">
        <v>3705</v>
      </c>
      <c r="B3706" s="6" t="s">
        <v>10780</v>
      </c>
      <c r="C3706" s="6" t="s">
        <v>10781</v>
      </c>
      <c r="D3706" s="4" t="s">
        <v>10782</v>
      </c>
      <c r="E3706" s="4" t="s">
        <v>40</v>
      </c>
      <c r="F3706" s="4" t="s">
        <v>23</v>
      </c>
    </row>
    <row r="3707" spans="1:6" ht="15.75" customHeight="1">
      <c r="A3707" s="5">
        <v>3706</v>
      </c>
      <c r="B3707" s="6" t="s">
        <v>10783</v>
      </c>
      <c r="C3707" s="6" t="s">
        <v>10784</v>
      </c>
      <c r="D3707" s="4" t="s">
        <v>10785</v>
      </c>
      <c r="E3707" s="4" t="s">
        <v>6195</v>
      </c>
      <c r="F3707" s="4" t="s">
        <v>23</v>
      </c>
    </row>
    <row r="3708" spans="1:6" ht="15.75" customHeight="1">
      <c r="A3708" s="5">
        <v>3707</v>
      </c>
      <c r="B3708" s="6" t="s">
        <v>10786</v>
      </c>
      <c r="C3708" s="6" t="s">
        <v>10787</v>
      </c>
      <c r="D3708" s="4" t="s">
        <v>10788</v>
      </c>
      <c r="E3708" s="4" t="s">
        <v>6254</v>
      </c>
      <c r="F3708" s="4" t="s">
        <v>23</v>
      </c>
    </row>
    <row r="3709" spans="1:6" ht="15.75" customHeight="1">
      <c r="A3709" s="5">
        <v>3708</v>
      </c>
      <c r="B3709" s="6" t="s">
        <v>10789</v>
      </c>
      <c r="C3709" s="6" t="s">
        <v>10790</v>
      </c>
      <c r="D3709" s="4" t="s">
        <v>10791</v>
      </c>
      <c r="E3709" s="4" t="s">
        <v>6410</v>
      </c>
      <c r="F3709" s="4" t="s">
        <v>23</v>
      </c>
    </row>
    <row r="3710" spans="1:6" ht="15.75" customHeight="1">
      <c r="A3710" s="5">
        <v>3709</v>
      </c>
      <c r="B3710" s="6" t="s">
        <v>10792</v>
      </c>
      <c r="C3710" s="6" t="s">
        <v>10793</v>
      </c>
      <c r="D3710" s="4" t="s">
        <v>10794</v>
      </c>
      <c r="E3710" s="4" t="s">
        <v>6204</v>
      </c>
      <c r="F3710" s="4" t="s">
        <v>23</v>
      </c>
    </row>
    <row r="3711" spans="1:6" ht="15.75" customHeight="1">
      <c r="A3711" s="5">
        <v>3710</v>
      </c>
      <c r="B3711" s="6" t="s">
        <v>10795</v>
      </c>
      <c r="C3711" s="6" t="s">
        <v>10796</v>
      </c>
      <c r="D3711" s="4" t="s">
        <v>10797</v>
      </c>
      <c r="E3711" s="4" t="s">
        <v>6195</v>
      </c>
      <c r="F3711" s="4" t="s">
        <v>23</v>
      </c>
    </row>
    <row r="3712" spans="1:6" ht="15.75" customHeight="1">
      <c r="A3712" s="5">
        <v>3711</v>
      </c>
      <c r="B3712" s="6" t="s">
        <v>10798</v>
      </c>
      <c r="C3712" s="6" t="s">
        <v>10799</v>
      </c>
      <c r="D3712" s="4" t="s">
        <v>10800</v>
      </c>
      <c r="E3712" s="4" t="s">
        <v>6195</v>
      </c>
      <c r="F3712" s="4" t="s">
        <v>23</v>
      </c>
    </row>
    <row r="3713" spans="1:6" ht="15.75" customHeight="1">
      <c r="A3713" s="5">
        <v>3712</v>
      </c>
      <c r="B3713" s="6" t="s">
        <v>10801</v>
      </c>
      <c r="C3713" s="6" t="s">
        <v>10802</v>
      </c>
      <c r="D3713" s="4" t="s">
        <v>10803</v>
      </c>
      <c r="E3713" s="4" t="s">
        <v>6410</v>
      </c>
      <c r="F3713" s="4" t="s">
        <v>23</v>
      </c>
    </row>
    <row r="3714" spans="1:6" ht="15.75" customHeight="1">
      <c r="A3714" s="5">
        <v>3713</v>
      </c>
      <c r="B3714" s="6" t="s">
        <v>10804</v>
      </c>
      <c r="C3714" s="6" t="s">
        <v>10805</v>
      </c>
      <c r="D3714" s="4" t="s">
        <v>10806</v>
      </c>
      <c r="E3714" s="4" t="s">
        <v>6204</v>
      </c>
      <c r="F3714" s="4" t="s">
        <v>23</v>
      </c>
    </row>
    <row r="3715" spans="1:6" ht="15.75" customHeight="1">
      <c r="A3715" s="5">
        <v>3714</v>
      </c>
      <c r="B3715" s="6" t="s">
        <v>10807</v>
      </c>
      <c r="C3715" s="6" t="s">
        <v>10808</v>
      </c>
      <c r="D3715" s="4" t="s">
        <v>10809</v>
      </c>
      <c r="E3715" s="4" t="s">
        <v>40</v>
      </c>
      <c r="F3715" s="4" t="s">
        <v>23</v>
      </c>
    </row>
    <row r="3716" spans="1:6" ht="15.75" customHeight="1">
      <c r="A3716" s="5">
        <v>3715</v>
      </c>
      <c r="B3716" s="6" t="s">
        <v>10810</v>
      </c>
      <c r="C3716" s="6" t="s">
        <v>10811</v>
      </c>
      <c r="D3716" s="4" t="s">
        <v>10812</v>
      </c>
      <c r="E3716" s="4" t="s">
        <v>6195</v>
      </c>
      <c r="F3716" s="4" t="s">
        <v>23</v>
      </c>
    </row>
    <row r="3717" spans="1:6" ht="15.75" customHeight="1">
      <c r="A3717" s="5">
        <v>3716</v>
      </c>
      <c r="B3717" s="6" t="s">
        <v>10813</v>
      </c>
      <c r="C3717" s="6" t="s">
        <v>10814</v>
      </c>
      <c r="D3717" s="4" t="s">
        <v>10815</v>
      </c>
      <c r="E3717" s="4" t="s">
        <v>6195</v>
      </c>
      <c r="F3717" s="4" t="s">
        <v>23</v>
      </c>
    </row>
    <row r="3718" spans="1:6" ht="15.75" customHeight="1">
      <c r="A3718" s="5">
        <v>3717</v>
      </c>
      <c r="B3718" s="6" t="s">
        <v>10816</v>
      </c>
      <c r="C3718" s="6" t="s">
        <v>10817</v>
      </c>
      <c r="D3718" s="4" t="s">
        <v>10818</v>
      </c>
      <c r="E3718" s="4" t="s">
        <v>6176</v>
      </c>
      <c r="F3718" s="4" t="s">
        <v>23</v>
      </c>
    </row>
    <row r="3719" spans="1:6" ht="15.75" customHeight="1">
      <c r="A3719" s="5">
        <v>3718</v>
      </c>
      <c r="B3719" s="6" t="s">
        <v>10819</v>
      </c>
      <c r="C3719" s="6" t="s">
        <v>10820</v>
      </c>
      <c r="D3719" s="4" t="s">
        <v>10821</v>
      </c>
      <c r="E3719" s="4" t="s">
        <v>6410</v>
      </c>
      <c r="F3719" s="4" t="s">
        <v>23</v>
      </c>
    </row>
    <row r="3720" spans="1:6" ht="15.75" customHeight="1">
      <c r="A3720" s="5">
        <v>3719</v>
      </c>
      <c r="B3720" s="6" t="s">
        <v>10822</v>
      </c>
      <c r="C3720" s="6" t="s">
        <v>10823</v>
      </c>
      <c r="D3720" s="4" t="s">
        <v>10824</v>
      </c>
      <c r="E3720" s="4" t="s">
        <v>6410</v>
      </c>
      <c r="F3720" s="4" t="s">
        <v>23</v>
      </c>
    </row>
    <row r="3721" spans="1:6" ht="15.75" customHeight="1">
      <c r="A3721" s="5">
        <v>3720</v>
      </c>
      <c r="B3721" s="6" t="s">
        <v>10825</v>
      </c>
      <c r="C3721" s="6" t="s">
        <v>10826</v>
      </c>
      <c r="D3721" s="4" t="s">
        <v>10827</v>
      </c>
      <c r="E3721" s="4" t="s">
        <v>40</v>
      </c>
      <c r="F3721" s="4" t="s">
        <v>23</v>
      </c>
    </row>
    <row r="3722" spans="1:6" ht="15.75" customHeight="1">
      <c r="A3722" s="5">
        <v>3721</v>
      </c>
      <c r="B3722" s="6" t="s">
        <v>10828</v>
      </c>
      <c r="C3722" s="6" t="s">
        <v>10829</v>
      </c>
      <c r="D3722" s="4" t="s">
        <v>10830</v>
      </c>
      <c r="E3722" s="4" t="s">
        <v>6195</v>
      </c>
      <c r="F3722" s="4" t="s">
        <v>23</v>
      </c>
    </row>
    <row r="3723" spans="1:6" ht="15.75" customHeight="1">
      <c r="A3723" s="5">
        <v>3722</v>
      </c>
      <c r="B3723" s="6" t="s">
        <v>10831</v>
      </c>
      <c r="C3723" s="6" t="s">
        <v>10832</v>
      </c>
      <c r="D3723" s="4" t="s">
        <v>10833</v>
      </c>
      <c r="E3723" s="4" t="s">
        <v>6204</v>
      </c>
      <c r="F3723" s="4" t="s">
        <v>23</v>
      </c>
    </row>
    <row r="3724" spans="1:6" ht="15.75" customHeight="1">
      <c r="A3724" s="5">
        <v>3723</v>
      </c>
      <c r="B3724" s="6" t="s">
        <v>10834</v>
      </c>
      <c r="C3724" s="6" t="s">
        <v>10835</v>
      </c>
      <c r="D3724" s="4" t="s">
        <v>10836</v>
      </c>
      <c r="E3724" s="4" t="s">
        <v>6195</v>
      </c>
      <c r="F3724" s="4" t="s">
        <v>23</v>
      </c>
    </row>
    <row r="3725" spans="1:6" ht="15.75" customHeight="1">
      <c r="A3725" s="5">
        <v>3724</v>
      </c>
      <c r="B3725" s="6" t="s">
        <v>10837</v>
      </c>
      <c r="C3725" s="6" t="s">
        <v>10838</v>
      </c>
      <c r="D3725" s="4" t="s">
        <v>10839</v>
      </c>
      <c r="E3725" s="4" t="s">
        <v>6410</v>
      </c>
      <c r="F3725" s="4" t="s">
        <v>23</v>
      </c>
    </row>
    <row r="3726" spans="1:6" ht="15.75" customHeight="1">
      <c r="A3726" s="5">
        <v>3725</v>
      </c>
      <c r="B3726" s="6" t="s">
        <v>10840</v>
      </c>
      <c r="C3726" s="6" t="s">
        <v>10841</v>
      </c>
      <c r="D3726" s="4" t="s">
        <v>10842</v>
      </c>
      <c r="E3726" s="4" t="s">
        <v>6195</v>
      </c>
      <c r="F3726" s="4" t="s">
        <v>23</v>
      </c>
    </row>
    <row r="3727" spans="1:6" ht="15.75" customHeight="1">
      <c r="A3727" s="5">
        <v>3726</v>
      </c>
      <c r="B3727" s="6" t="s">
        <v>10843</v>
      </c>
      <c r="C3727" s="6" t="s">
        <v>10844</v>
      </c>
      <c r="D3727" s="4" t="s">
        <v>10845</v>
      </c>
      <c r="E3727" s="4" t="s">
        <v>6204</v>
      </c>
      <c r="F3727" s="4" t="s">
        <v>23</v>
      </c>
    </row>
    <row r="3728" spans="1:6" ht="15.75" customHeight="1">
      <c r="A3728" s="5">
        <v>3727</v>
      </c>
      <c r="B3728" s="6" t="s">
        <v>10846</v>
      </c>
      <c r="C3728" s="6" t="s">
        <v>10847</v>
      </c>
      <c r="D3728" s="4" t="s">
        <v>10848</v>
      </c>
      <c r="E3728" s="4" t="s">
        <v>6410</v>
      </c>
      <c r="F3728" s="4" t="s">
        <v>23</v>
      </c>
    </row>
    <row r="3729" spans="1:6" ht="15.75" customHeight="1">
      <c r="A3729" s="5">
        <v>3728</v>
      </c>
      <c r="B3729" s="6" t="s">
        <v>10849</v>
      </c>
      <c r="C3729" s="6" t="s">
        <v>10850</v>
      </c>
      <c r="D3729" s="4" t="s">
        <v>10851</v>
      </c>
      <c r="E3729" s="4" t="s">
        <v>6204</v>
      </c>
      <c r="F3729" s="4" t="s">
        <v>23</v>
      </c>
    </row>
    <row r="3730" spans="1:6" ht="15.75" customHeight="1">
      <c r="A3730" s="5">
        <v>3729</v>
      </c>
      <c r="B3730" s="6" t="s">
        <v>10852</v>
      </c>
      <c r="C3730" s="6" t="s">
        <v>10853</v>
      </c>
      <c r="D3730" s="4" t="s">
        <v>10854</v>
      </c>
      <c r="E3730" s="4" t="s">
        <v>6195</v>
      </c>
      <c r="F3730" s="4" t="s">
        <v>23</v>
      </c>
    </row>
    <row r="3731" spans="1:6" ht="15.75" customHeight="1">
      <c r="A3731" s="5">
        <v>3730</v>
      </c>
      <c r="B3731" s="6" t="s">
        <v>10855</v>
      </c>
      <c r="C3731" s="6" t="s">
        <v>10856</v>
      </c>
      <c r="D3731" s="4" t="s">
        <v>10857</v>
      </c>
      <c r="E3731" s="4" t="s">
        <v>6204</v>
      </c>
      <c r="F3731" s="4" t="s">
        <v>23</v>
      </c>
    </row>
    <row r="3732" spans="1:6" ht="15.75" customHeight="1">
      <c r="A3732" s="5">
        <v>3731</v>
      </c>
      <c r="B3732" s="6" t="s">
        <v>10858</v>
      </c>
      <c r="C3732" s="6" t="s">
        <v>10859</v>
      </c>
      <c r="D3732" s="4" t="s">
        <v>10860</v>
      </c>
      <c r="E3732" s="4" t="s">
        <v>6410</v>
      </c>
      <c r="F3732" s="4" t="s">
        <v>23</v>
      </c>
    </row>
    <row r="3733" spans="1:6" ht="15.75" customHeight="1">
      <c r="A3733" s="5">
        <v>3732</v>
      </c>
      <c r="B3733" s="6" t="s">
        <v>10861</v>
      </c>
      <c r="C3733" s="6" t="s">
        <v>10862</v>
      </c>
      <c r="D3733" s="4" t="s">
        <v>10863</v>
      </c>
      <c r="E3733" s="4" t="s">
        <v>6204</v>
      </c>
      <c r="F3733" s="4" t="s">
        <v>23</v>
      </c>
    </row>
    <row r="3734" spans="1:6" ht="15.75" customHeight="1">
      <c r="A3734" s="5">
        <v>3733</v>
      </c>
      <c r="B3734" s="6" t="s">
        <v>10864</v>
      </c>
      <c r="C3734" s="6" t="s">
        <v>10865</v>
      </c>
      <c r="D3734" s="4" t="s">
        <v>10866</v>
      </c>
      <c r="E3734" s="4" t="s">
        <v>6204</v>
      </c>
      <c r="F3734" s="4" t="s">
        <v>23</v>
      </c>
    </row>
    <row r="3735" spans="1:6" ht="15.75" customHeight="1">
      <c r="A3735" s="5">
        <v>3734</v>
      </c>
      <c r="B3735" s="6" t="s">
        <v>10867</v>
      </c>
      <c r="C3735" s="6" t="s">
        <v>10868</v>
      </c>
      <c r="D3735" s="4" t="s">
        <v>10869</v>
      </c>
      <c r="E3735" s="4" t="s">
        <v>6254</v>
      </c>
      <c r="F3735" s="4" t="s">
        <v>23</v>
      </c>
    </row>
    <row r="3736" spans="1:6" ht="15.75" customHeight="1">
      <c r="A3736" s="5">
        <v>3735</v>
      </c>
      <c r="B3736" s="6" t="s">
        <v>10870</v>
      </c>
      <c r="C3736" s="6" t="s">
        <v>10871</v>
      </c>
      <c r="D3736" s="4" t="s">
        <v>10872</v>
      </c>
      <c r="E3736" s="4" t="s">
        <v>6254</v>
      </c>
      <c r="F3736" s="4" t="s">
        <v>23</v>
      </c>
    </row>
    <row r="3737" spans="1:6" ht="15.75" customHeight="1">
      <c r="A3737" s="5">
        <v>3736</v>
      </c>
      <c r="B3737" s="6" t="s">
        <v>10873</v>
      </c>
      <c r="C3737" s="6" t="s">
        <v>10874</v>
      </c>
      <c r="D3737" s="4" t="s">
        <v>10875</v>
      </c>
      <c r="E3737" s="4" t="s">
        <v>6195</v>
      </c>
      <c r="F3737" s="4" t="s">
        <v>23</v>
      </c>
    </row>
    <row r="3738" spans="1:6" ht="15.75" customHeight="1">
      <c r="A3738" s="5">
        <v>3737</v>
      </c>
      <c r="B3738" s="6" t="s">
        <v>10876</v>
      </c>
      <c r="C3738" s="6" t="s">
        <v>10877</v>
      </c>
      <c r="D3738" s="4" t="s">
        <v>10878</v>
      </c>
      <c r="E3738" s="4" t="s">
        <v>6204</v>
      </c>
      <c r="F3738" s="4" t="s">
        <v>23</v>
      </c>
    </row>
    <row r="3739" spans="1:6" ht="15.75" customHeight="1">
      <c r="A3739" s="5">
        <v>3738</v>
      </c>
      <c r="B3739" s="6" t="s">
        <v>10879</v>
      </c>
      <c r="C3739" s="6" t="s">
        <v>10880</v>
      </c>
      <c r="D3739" s="4" t="s">
        <v>10881</v>
      </c>
      <c r="E3739" s="4" t="s">
        <v>6254</v>
      </c>
      <c r="F3739" s="4" t="s">
        <v>23</v>
      </c>
    </row>
    <row r="3740" spans="1:6" ht="15.75" customHeight="1">
      <c r="A3740" s="5">
        <v>3739</v>
      </c>
      <c r="B3740" s="6" t="s">
        <v>10882</v>
      </c>
      <c r="C3740" s="6" t="s">
        <v>10883</v>
      </c>
      <c r="D3740" s="4" t="s">
        <v>10884</v>
      </c>
      <c r="E3740" s="4" t="s">
        <v>6254</v>
      </c>
      <c r="F3740" s="4" t="s">
        <v>23</v>
      </c>
    </row>
    <row r="3741" spans="1:6" ht="15.75" customHeight="1">
      <c r="A3741" s="5">
        <v>3740</v>
      </c>
      <c r="B3741" s="6" t="s">
        <v>10885</v>
      </c>
      <c r="C3741" s="6" t="s">
        <v>10886</v>
      </c>
      <c r="D3741" s="4" t="s">
        <v>10887</v>
      </c>
      <c r="E3741" s="4" t="s">
        <v>6195</v>
      </c>
      <c r="F3741" s="4" t="s">
        <v>23</v>
      </c>
    </row>
    <row r="3742" spans="1:6" ht="15.75" customHeight="1">
      <c r="A3742" s="5">
        <v>3741</v>
      </c>
      <c r="B3742" s="6" t="s">
        <v>10888</v>
      </c>
      <c r="C3742" s="6" t="s">
        <v>10889</v>
      </c>
      <c r="D3742" s="4" t="s">
        <v>10890</v>
      </c>
      <c r="E3742" s="4" t="s">
        <v>6195</v>
      </c>
      <c r="F3742" s="4" t="s">
        <v>23</v>
      </c>
    </row>
    <row r="3743" spans="1:6" ht="15.75" customHeight="1">
      <c r="A3743" s="5">
        <v>3742</v>
      </c>
      <c r="B3743" s="6" t="s">
        <v>10891</v>
      </c>
      <c r="C3743" s="6" t="s">
        <v>10892</v>
      </c>
      <c r="D3743" s="4" t="s">
        <v>10893</v>
      </c>
      <c r="E3743" s="4" t="s">
        <v>6195</v>
      </c>
      <c r="F3743" s="4" t="s">
        <v>23</v>
      </c>
    </row>
    <row r="3744" spans="1:6" ht="15.75" customHeight="1">
      <c r="A3744" s="5">
        <v>3743</v>
      </c>
      <c r="B3744" s="6" t="s">
        <v>10894</v>
      </c>
      <c r="C3744" s="6" t="s">
        <v>10895</v>
      </c>
      <c r="D3744" s="4" t="s">
        <v>10896</v>
      </c>
      <c r="E3744" s="4" t="s">
        <v>6195</v>
      </c>
      <c r="F3744" s="4" t="s">
        <v>23</v>
      </c>
    </row>
    <row r="3745" spans="1:6" ht="15.75" customHeight="1">
      <c r="A3745" s="5">
        <v>3744</v>
      </c>
      <c r="B3745" s="6" t="s">
        <v>10897</v>
      </c>
      <c r="C3745" s="6" t="s">
        <v>10898</v>
      </c>
      <c r="D3745" s="4" t="s">
        <v>10899</v>
      </c>
      <c r="E3745" s="4" t="s">
        <v>6195</v>
      </c>
      <c r="F3745" s="4" t="s">
        <v>23</v>
      </c>
    </row>
    <row r="3746" spans="1:6" ht="15.75" customHeight="1">
      <c r="A3746" s="5">
        <v>3745</v>
      </c>
      <c r="B3746" s="6" t="s">
        <v>10900</v>
      </c>
      <c r="C3746" s="6" t="s">
        <v>10901</v>
      </c>
      <c r="D3746" s="4" t="s">
        <v>10902</v>
      </c>
      <c r="E3746" s="4" t="s">
        <v>6195</v>
      </c>
      <c r="F3746" s="4" t="s">
        <v>23</v>
      </c>
    </row>
    <row r="3747" spans="1:6" ht="15.75" customHeight="1">
      <c r="A3747" s="5">
        <v>3746</v>
      </c>
      <c r="B3747" s="6" t="s">
        <v>10903</v>
      </c>
      <c r="C3747" s="6" t="s">
        <v>10904</v>
      </c>
      <c r="D3747" s="4" t="s">
        <v>10905</v>
      </c>
      <c r="E3747" s="4" t="s">
        <v>6195</v>
      </c>
      <c r="F3747" s="4" t="s">
        <v>23</v>
      </c>
    </row>
    <row r="3748" spans="1:6" ht="15.75" customHeight="1">
      <c r="A3748" s="5">
        <v>3747</v>
      </c>
      <c r="B3748" s="6" t="s">
        <v>10906</v>
      </c>
      <c r="C3748" s="6" t="s">
        <v>10907</v>
      </c>
      <c r="D3748" s="4" t="s">
        <v>10908</v>
      </c>
      <c r="E3748" s="4" t="s">
        <v>6195</v>
      </c>
      <c r="F3748" s="4" t="s">
        <v>23</v>
      </c>
    </row>
    <row r="3749" spans="1:6" ht="15.75" customHeight="1">
      <c r="A3749" s="5">
        <v>3748</v>
      </c>
      <c r="B3749" s="6" t="s">
        <v>10909</v>
      </c>
      <c r="C3749" s="6" t="s">
        <v>10910</v>
      </c>
      <c r="D3749" s="4" t="s">
        <v>10911</v>
      </c>
      <c r="E3749" s="4" t="s">
        <v>6195</v>
      </c>
      <c r="F3749" s="4" t="s">
        <v>23</v>
      </c>
    </row>
    <row r="3750" spans="1:6" ht="15.75" customHeight="1">
      <c r="A3750" s="5">
        <v>3749</v>
      </c>
      <c r="B3750" s="6" t="s">
        <v>10912</v>
      </c>
      <c r="C3750" s="6" t="s">
        <v>10913</v>
      </c>
      <c r="D3750" s="4" t="s">
        <v>10914</v>
      </c>
      <c r="E3750" s="4" t="s">
        <v>6195</v>
      </c>
      <c r="F3750" s="4" t="s">
        <v>23</v>
      </c>
    </row>
    <row r="3751" spans="1:6" ht="15.75" customHeight="1">
      <c r="A3751" s="5">
        <v>3750</v>
      </c>
      <c r="B3751" s="6" t="s">
        <v>10915</v>
      </c>
      <c r="C3751" s="6" t="s">
        <v>10916</v>
      </c>
      <c r="D3751" s="4" t="s">
        <v>10917</v>
      </c>
      <c r="E3751" s="4" t="s">
        <v>6204</v>
      </c>
      <c r="F3751" s="4" t="s">
        <v>23</v>
      </c>
    </row>
    <row r="3752" spans="1:6" ht="15.75" customHeight="1">
      <c r="A3752" s="5">
        <v>3751</v>
      </c>
      <c r="B3752" s="6" t="s">
        <v>10918</v>
      </c>
      <c r="C3752" s="6" t="s">
        <v>10919</v>
      </c>
      <c r="D3752" s="4" t="s">
        <v>10920</v>
      </c>
      <c r="E3752" s="4" t="s">
        <v>6195</v>
      </c>
      <c r="F3752" s="4" t="s">
        <v>23</v>
      </c>
    </row>
    <row r="3753" spans="1:6" ht="15.75" customHeight="1">
      <c r="A3753" s="5">
        <v>3752</v>
      </c>
      <c r="B3753" s="6" t="s">
        <v>10921</v>
      </c>
      <c r="C3753" s="6" t="s">
        <v>10922</v>
      </c>
      <c r="D3753" s="4" t="s">
        <v>10923</v>
      </c>
      <c r="E3753" s="4" t="s">
        <v>40</v>
      </c>
      <c r="F3753" s="4" t="s">
        <v>23</v>
      </c>
    </row>
    <row r="3754" spans="1:6" ht="15.75" customHeight="1">
      <c r="A3754" s="5">
        <v>3753</v>
      </c>
      <c r="B3754" s="6" t="s">
        <v>10924</v>
      </c>
      <c r="C3754" s="6" t="s">
        <v>10925</v>
      </c>
      <c r="D3754" s="4" t="s">
        <v>10926</v>
      </c>
      <c r="E3754" s="4" t="s">
        <v>6195</v>
      </c>
      <c r="F3754" s="4" t="s">
        <v>23</v>
      </c>
    </row>
    <row r="3755" spans="1:6" ht="15.75" customHeight="1">
      <c r="A3755" s="5">
        <v>3754</v>
      </c>
      <c r="B3755" s="6" t="s">
        <v>10927</v>
      </c>
      <c r="C3755" s="6" t="s">
        <v>10928</v>
      </c>
      <c r="D3755" s="4" t="s">
        <v>10929</v>
      </c>
      <c r="E3755" s="4" t="s">
        <v>6195</v>
      </c>
      <c r="F3755" s="4" t="s">
        <v>23</v>
      </c>
    </row>
    <row r="3756" spans="1:6" ht="15.75" customHeight="1">
      <c r="A3756" s="5">
        <v>3755</v>
      </c>
      <c r="B3756" s="6" t="s">
        <v>10930</v>
      </c>
      <c r="C3756" s="6" t="s">
        <v>10931</v>
      </c>
      <c r="D3756" s="4" t="s">
        <v>10932</v>
      </c>
      <c r="E3756" s="4" t="s">
        <v>6195</v>
      </c>
      <c r="F3756" s="4" t="s">
        <v>23</v>
      </c>
    </row>
    <row r="3757" spans="1:6" ht="15.75" customHeight="1">
      <c r="A3757" s="5">
        <v>3756</v>
      </c>
      <c r="B3757" s="6" t="s">
        <v>10933</v>
      </c>
      <c r="C3757" s="6" t="s">
        <v>10934</v>
      </c>
      <c r="D3757" s="4" t="s">
        <v>10935</v>
      </c>
      <c r="E3757" s="4" t="s">
        <v>6195</v>
      </c>
      <c r="F3757" s="4" t="s">
        <v>23</v>
      </c>
    </row>
    <row r="3758" spans="1:6" ht="15.75" customHeight="1">
      <c r="A3758" s="5">
        <v>3757</v>
      </c>
      <c r="B3758" s="6" t="s">
        <v>10936</v>
      </c>
      <c r="C3758" s="6" t="s">
        <v>10937</v>
      </c>
      <c r="D3758" s="4" t="s">
        <v>10938</v>
      </c>
      <c r="E3758" s="4" t="s">
        <v>6195</v>
      </c>
      <c r="F3758" s="4" t="s">
        <v>23</v>
      </c>
    </row>
    <row r="3759" spans="1:6" ht="15.75" customHeight="1">
      <c r="A3759" s="5">
        <v>3758</v>
      </c>
      <c r="B3759" s="6" t="s">
        <v>10939</v>
      </c>
      <c r="C3759" s="6" t="s">
        <v>10940</v>
      </c>
      <c r="D3759" s="4" t="s">
        <v>10941</v>
      </c>
      <c r="E3759" s="4" t="s">
        <v>40</v>
      </c>
      <c r="F3759" s="4" t="s">
        <v>23</v>
      </c>
    </row>
    <row r="3760" spans="1:6" ht="15.75" customHeight="1">
      <c r="A3760" s="5">
        <v>3759</v>
      </c>
      <c r="B3760" s="6" t="s">
        <v>10942</v>
      </c>
      <c r="C3760" s="6" t="s">
        <v>10943</v>
      </c>
      <c r="D3760" s="4" t="s">
        <v>10944</v>
      </c>
      <c r="E3760" s="4" t="s">
        <v>40</v>
      </c>
      <c r="F3760" s="4" t="s">
        <v>23</v>
      </c>
    </row>
    <row r="3761" spans="1:6" ht="15.75" customHeight="1">
      <c r="A3761" s="5">
        <v>3760</v>
      </c>
      <c r="B3761" s="6" t="s">
        <v>10945</v>
      </c>
      <c r="C3761" s="6" t="s">
        <v>10946</v>
      </c>
      <c r="D3761" s="4" t="s">
        <v>10947</v>
      </c>
      <c r="E3761" s="4" t="s">
        <v>6195</v>
      </c>
      <c r="F3761" s="4" t="s">
        <v>23</v>
      </c>
    </row>
    <row r="3762" spans="1:6" ht="15.75" customHeight="1">
      <c r="A3762" s="5">
        <v>3761</v>
      </c>
      <c r="B3762" s="6" t="s">
        <v>10948</v>
      </c>
      <c r="C3762" s="6" t="s">
        <v>10949</v>
      </c>
      <c r="D3762" s="4" t="s">
        <v>10950</v>
      </c>
      <c r="E3762" s="4" t="s">
        <v>6195</v>
      </c>
      <c r="F3762" s="4" t="s">
        <v>23</v>
      </c>
    </row>
    <row r="3763" spans="1:6" ht="15.75" customHeight="1">
      <c r="A3763" s="5">
        <v>3762</v>
      </c>
      <c r="B3763" s="6" t="s">
        <v>10951</v>
      </c>
      <c r="C3763" s="6" t="s">
        <v>10952</v>
      </c>
      <c r="D3763" s="4" t="s">
        <v>10953</v>
      </c>
      <c r="E3763" s="4" t="s">
        <v>6195</v>
      </c>
      <c r="F3763" s="4" t="s">
        <v>23</v>
      </c>
    </row>
    <row r="3764" spans="1:6" ht="15.75" customHeight="1">
      <c r="A3764" s="5">
        <v>3763</v>
      </c>
      <c r="B3764" s="6" t="s">
        <v>10954</v>
      </c>
      <c r="C3764" s="6" t="s">
        <v>10955</v>
      </c>
      <c r="D3764" s="4" t="s">
        <v>10956</v>
      </c>
      <c r="E3764" s="4" t="s">
        <v>6195</v>
      </c>
      <c r="F3764" s="4" t="s">
        <v>23</v>
      </c>
    </row>
    <row r="3765" spans="1:6" ht="15.75" customHeight="1">
      <c r="A3765" s="5">
        <v>3764</v>
      </c>
      <c r="B3765" s="6" t="s">
        <v>10957</v>
      </c>
      <c r="C3765" s="6" t="s">
        <v>10958</v>
      </c>
      <c r="D3765" s="4" t="s">
        <v>10959</v>
      </c>
      <c r="E3765" s="4" t="s">
        <v>6195</v>
      </c>
      <c r="F3765" s="4" t="s">
        <v>23</v>
      </c>
    </row>
    <row r="3766" spans="1:6" ht="15.75" customHeight="1">
      <c r="A3766" s="5">
        <v>3765</v>
      </c>
      <c r="B3766" s="6" t="s">
        <v>10960</v>
      </c>
      <c r="C3766" s="6" t="s">
        <v>10961</v>
      </c>
      <c r="D3766" s="4" t="s">
        <v>10962</v>
      </c>
      <c r="E3766" s="4" t="s">
        <v>6195</v>
      </c>
      <c r="F3766" s="4" t="s">
        <v>23</v>
      </c>
    </row>
    <row r="3767" spans="1:6" ht="15.75" customHeight="1">
      <c r="A3767" s="5">
        <v>3766</v>
      </c>
      <c r="B3767" s="6" t="s">
        <v>10963</v>
      </c>
      <c r="C3767" s="6" t="s">
        <v>10964</v>
      </c>
      <c r="D3767" s="4" t="s">
        <v>10965</v>
      </c>
      <c r="E3767" s="4" t="s">
        <v>6195</v>
      </c>
      <c r="F3767" s="4" t="s">
        <v>23</v>
      </c>
    </row>
    <row r="3768" spans="1:6" ht="15.75" customHeight="1">
      <c r="A3768" s="5">
        <v>3767</v>
      </c>
      <c r="B3768" s="6" t="s">
        <v>10966</v>
      </c>
      <c r="C3768" s="6" t="s">
        <v>10967</v>
      </c>
      <c r="D3768" s="4" t="s">
        <v>10968</v>
      </c>
      <c r="E3768" s="4" t="s">
        <v>6204</v>
      </c>
      <c r="F3768" s="4" t="s">
        <v>23</v>
      </c>
    </row>
    <row r="3769" spans="1:6" ht="15.75" customHeight="1">
      <c r="A3769" s="5">
        <v>3768</v>
      </c>
      <c r="B3769" s="6" t="s">
        <v>10969</v>
      </c>
      <c r="C3769" s="6" t="s">
        <v>10970</v>
      </c>
      <c r="D3769" s="4" t="s">
        <v>10971</v>
      </c>
      <c r="E3769" s="4" t="s">
        <v>6195</v>
      </c>
      <c r="F3769" s="4" t="s">
        <v>23</v>
      </c>
    </row>
    <row r="3770" spans="1:6" ht="15.75" customHeight="1">
      <c r="A3770" s="5">
        <v>3769</v>
      </c>
      <c r="B3770" s="6" t="s">
        <v>10972</v>
      </c>
      <c r="C3770" s="6" t="s">
        <v>10973</v>
      </c>
      <c r="D3770" s="4" t="s">
        <v>10974</v>
      </c>
      <c r="E3770" s="4" t="s">
        <v>6195</v>
      </c>
      <c r="F3770" s="4" t="s">
        <v>23</v>
      </c>
    </row>
    <row r="3771" spans="1:6" ht="15.75" customHeight="1">
      <c r="A3771" s="5">
        <v>3770</v>
      </c>
      <c r="B3771" s="6" t="s">
        <v>10975</v>
      </c>
      <c r="C3771" s="6" t="s">
        <v>10976</v>
      </c>
      <c r="D3771" s="4" t="s">
        <v>10977</v>
      </c>
      <c r="E3771" s="4" t="s">
        <v>6195</v>
      </c>
      <c r="F3771" s="4" t="s">
        <v>23</v>
      </c>
    </row>
    <row r="3772" spans="1:6" ht="15.75" customHeight="1">
      <c r="A3772" s="5">
        <v>3771</v>
      </c>
      <c r="B3772" s="6" t="s">
        <v>10978</v>
      </c>
      <c r="C3772" s="6" t="s">
        <v>10979</v>
      </c>
      <c r="D3772" s="4" t="s">
        <v>10980</v>
      </c>
      <c r="E3772" s="4" t="s">
        <v>40</v>
      </c>
      <c r="F3772" s="4" t="s">
        <v>23</v>
      </c>
    </row>
    <row r="3773" spans="1:6" ht="15.75" customHeight="1">
      <c r="A3773" s="5">
        <v>3772</v>
      </c>
      <c r="B3773" s="6" t="s">
        <v>10981</v>
      </c>
      <c r="C3773" s="6" t="s">
        <v>10982</v>
      </c>
      <c r="D3773" s="4" t="s">
        <v>10983</v>
      </c>
      <c r="E3773" s="4" t="s">
        <v>40</v>
      </c>
      <c r="F3773" s="4" t="s">
        <v>23</v>
      </c>
    </row>
    <row r="3774" spans="1:6" ht="15.75" customHeight="1">
      <c r="A3774" s="5">
        <v>3773</v>
      </c>
      <c r="B3774" s="6" t="s">
        <v>10984</v>
      </c>
      <c r="C3774" s="6" t="s">
        <v>10985</v>
      </c>
      <c r="D3774" s="4" t="s">
        <v>10986</v>
      </c>
      <c r="E3774" s="4" t="s">
        <v>6391</v>
      </c>
      <c r="F3774" s="4" t="s">
        <v>23</v>
      </c>
    </row>
    <row r="3775" spans="1:6" ht="15.75" customHeight="1">
      <c r="A3775" s="5">
        <v>3774</v>
      </c>
      <c r="B3775" s="6" t="s">
        <v>10987</v>
      </c>
      <c r="C3775" s="6" t="s">
        <v>10988</v>
      </c>
      <c r="D3775" s="4" t="s">
        <v>10989</v>
      </c>
      <c r="E3775" s="4" t="s">
        <v>6204</v>
      </c>
      <c r="F3775" s="4" t="s">
        <v>23</v>
      </c>
    </row>
    <row r="3776" spans="1:6" ht="15.75" customHeight="1">
      <c r="A3776" s="5">
        <v>3775</v>
      </c>
      <c r="B3776" s="6" t="s">
        <v>10990</v>
      </c>
      <c r="C3776" s="6" t="s">
        <v>10991</v>
      </c>
      <c r="D3776" s="4" t="s">
        <v>10992</v>
      </c>
      <c r="E3776" s="4" t="s">
        <v>6204</v>
      </c>
      <c r="F3776" s="4" t="s">
        <v>23</v>
      </c>
    </row>
    <row r="3777" spans="1:6" ht="15.75" customHeight="1">
      <c r="A3777" s="5">
        <v>3776</v>
      </c>
      <c r="B3777" s="6" t="s">
        <v>10993</v>
      </c>
      <c r="C3777" s="6" t="s">
        <v>10994</v>
      </c>
      <c r="D3777" s="4" t="s">
        <v>10995</v>
      </c>
      <c r="E3777" s="4" t="s">
        <v>6195</v>
      </c>
      <c r="F3777" s="4" t="s">
        <v>23</v>
      </c>
    </row>
    <row r="3778" spans="1:6" ht="15.75" customHeight="1">
      <c r="A3778" s="5">
        <v>3777</v>
      </c>
      <c r="B3778" s="6" t="s">
        <v>10996</v>
      </c>
      <c r="C3778" s="6" t="s">
        <v>10997</v>
      </c>
      <c r="D3778" s="4" t="s">
        <v>10998</v>
      </c>
      <c r="E3778" s="4" t="s">
        <v>6195</v>
      </c>
      <c r="F3778" s="4" t="s">
        <v>23</v>
      </c>
    </row>
    <row r="3779" spans="1:6" ht="15.75" customHeight="1">
      <c r="A3779" s="5">
        <v>3778</v>
      </c>
      <c r="B3779" s="6" t="s">
        <v>10999</v>
      </c>
      <c r="C3779" s="6" t="s">
        <v>11000</v>
      </c>
      <c r="D3779" s="4" t="s">
        <v>11001</v>
      </c>
      <c r="E3779" s="4" t="s">
        <v>6195</v>
      </c>
      <c r="F3779" s="4" t="s">
        <v>23</v>
      </c>
    </row>
    <row r="3780" spans="1:6" ht="15.75" customHeight="1">
      <c r="A3780" s="5">
        <v>3779</v>
      </c>
      <c r="B3780" s="6" t="s">
        <v>11002</v>
      </c>
      <c r="C3780" s="6" t="s">
        <v>11003</v>
      </c>
      <c r="D3780" s="4" t="s">
        <v>11004</v>
      </c>
      <c r="E3780" s="4" t="s">
        <v>6195</v>
      </c>
      <c r="F3780" s="4" t="s">
        <v>23</v>
      </c>
    </row>
    <row r="3781" spans="1:6" ht="15.75" customHeight="1">
      <c r="A3781" s="5">
        <v>3780</v>
      </c>
      <c r="B3781" s="6" t="s">
        <v>11005</v>
      </c>
      <c r="C3781" s="6" t="s">
        <v>11006</v>
      </c>
      <c r="D3781" s="4" t="s">
        <v>11007</v>
      </c>
      <c r="E3781" s="4" t="s">
        <v>6195</v>
      </c>
      <c r="F3781" s="4" t="s">
        <v>23</v>
      </c>
    </row>
    <row r="3782" spans="1:6" ht="15.75" customHeight="1">
      <c r="A3782" s="5">
        <v>3781</v>
      </c>
      <c r="B3782" s="6" t="s">
        <v>11008</v>
      </c>
      <c r="C3782" s="6" t="s">
        <v>11009</v>
      </c>
      <c r="D3782" s="4" t="s">
        <v>11010</v>
      </c>
      <c r="E3782" s="4" t="s">
        <v>6195</v>
      </c>
      <c r="F3782" s="4" t="s">
        <v>23</v>
      </c>
    </row>
    <row r="3783" spans="1:6" ht="15.75" customHeight="1">
      <c r="A3783" s="5">
        <v>3782</v>
      </c>
      <c r="B3783" s="6" t="s">
        <v>11011</v>
      </c>
      <c r="C3783" s="6" t="s">
        <v>11012</v>
      </c>
      <c r="D3783" s="4" t="s">
        <v>11013</v>
      </c>
      <c r="E3783" s="4" t="s">
        <v>6195</v>
      </c>
      <c r="F3783" s="4" t="s">
        <v>23</v>
      </c>
    </row>
    <row r="3784" spans="1:6" ht="15.75" customHeight="1">
      <c r="A3784" s="5">
        <v>3783</v>
      </c>
      <c r="B3784" s="6" t="s">
        <v>11014</v>
      </c>
      <c r="C3784" s="6" t="s">
        <v>11015</v>
      </c>
      <c r="D3784" s="4" t="s">
        <v>11016</v>
      </c>
      <c r="E3784" s="4" t="s">
        <v>6204</v>
      </c>
      <c r="F3784" s="4" t="s">
        <v>23</v>
      </c>
    </row>
    <row r="3785" spans="1:6" ht="15.75" customHeight="1">
      <c r="A3785" s="5">
        <v>3784</v>
      </c>
      <c r="B3785" s="6" t="s">
        <v>11017</v>
      </c>
      <c r="C3785" s="6" t="s">
        <v>11018</v>
      </c>
      <c r="D3785" s="4" t="s">
        <v>11019</v>
      </c>
      <c r="E3785" s="4" t="s">
        <v>40</v>
      </c>
      <c r="F3785" s="4" t="s">
        <v>23</v>
      </c>
    </row>
    <row r="3786" spans="1:6" ht="15.75" customHeight="1">
      <c r="A3786" s="5">
        <v>3785</v>
      </c>
      <c r="B3786" s="6" t="s">
        <v>11020</v>
      </c>
      <c r="C3786" s="6" t="s">
        <v>11021</v>
      </c>
      <c r="D3786" s="4" t="s">
        <v>11022</v>
      </c>
      <c r="E3786" s="4" t="s">
        <v>6195</v>
      </c>
      <c r="F3786" s="4" t="s">
        <v>23</v>
      </c>
    </row>
    <row r="3787" spans="1:6" ht="15.75" customHeight="1">
      <c r="A3787" s="5">
        <v>3786</v>
      </c>
      <c r="B3787" s="6" t="s">
        <v>11023</v>
      </c>
      <c r="C3787" s="6" t="s">
        <v>11024</v>
      </c>
      <c r="D3787" s="4" t="s">
        <v>11025</v>
      </c>
      <c r="E3787" s="4" t="s">
        <v>40</v>
      </c>
      <c r="F3787" s="4" t="s">
        <v>23</v>
      </c>
    </row>
    <row r="3788" spans="1:6" ht="15.75" customHeight="1">
      <c r="A3788" s="5">
        <v>3787</v>
      </c>
      <c r="B3788" s="6" t="s">
        <v>11026</v>
      </c>
      <c r="C3788" s="6" t="s">
        <v>11027</v>
      </c>
      <c r="D3788" s="4" t="s">
        <v>11028</v>
      </c>
      <c r="E3788" s="4" t="s">
        <v>40</v>
      </c>
      <c r="F3788" s="4" t="s">
        <v>23</v>
      </c>
    </row>
    <row r="3789" spans="1:6" ht="15.75" customHeight="1">
      <c r="A3789" s="5">
        <v>3788</v>
      </c>
      <c r="B3789" s="6" t="s">
        <v>11029</v>
      </c>
      <c r="C3789" s="6" t="s">
        <v>11030</v>
      </c>
      <c r="D3789" s="4" t="s">
        <v>11031</v>
      </c>
      <c r="E3789" s="4" t="s">
        <v>40</v>
      </c>
      <c r="F3789" s="4" t="s">
        <v>23</v>
      </c>
    </row>
    <row r="3790" spans="1:6" ht="15.75" customHeight="1">
      <c r="A3790" s="5">
        <v>3789</v>
      </c>
      <c r="B3790" s="6" t="s">
        <v>11032</v>
      </c>
      <c r="C3790" s="6" t="s">
        <v>11033</v>
      </c>
      <c r="D3790" s="4" t="s">
        <v>11034</v>
      </c>
      <c r="E3790" s="4" t="s">
        <v>40</v>
      </c>
      <c r="F3790" s="4" t="s">
        <v>23</v>
      </c>
    </row>
    <row r="3791" spans="1:6" ht="15.75" customHeight="1">
      <c r="A3791" s="5">
        <v>3790</v>
      </c>
      <c r="B3791" s="6" t="s">
        <v>11035</v>
      </c>
      <c r="C3791" s="6" t="s">
        <v>11036</v>
      </c>
      <c r="D3791" s="4" t="s">
        <v>11037</v>
      </c>
      <c r="E3791" s="4" t="s">
        <v>40</v>
      </c>
      <c r="F3791" s="4" t="s">
        <v>23</v>
      </c>
    </row>
    <row r="3792" spans="1:6" ht="15.75" customHeight="1">
      <c r="A3792" s="5">
        <v>3791</v>
      </c>
      <c r="B3792" s="6" t="s">
        <v>11038</v>
      </c>
      <c r="C3792" s="6" t="s">
        <v>11039</v>
      </c>
      <c r="D3792" s="4" t="s">
        <v>11040</v>
      </c>
      <c r="E3792" s="4" t="s">
        <v>40</v>
      </c>
      <c r="F3792" s="4" t="s">
        <v>23</v>
      </c>
    </row>
    <row r="3793" spans="1:6" ht="15.75" customHeight="1">
      <c r="A3793" s="5">
        <v>3792</v>
      </c>
      <c r="B3793" s="6" t="s">
        <v>11041</v>
      </c>
      <c r="C3793" s="6" t="s">
        <v>11042</v>
      </c>
      <c r="D3793" s="4" t="s">
        <v>11043</v>
      </c>
      <c r="E3793" s="4" t="s">
        <v>40</v>
      </c>
      <c r="F3793" s="4" t="s">
        <v>23</v>
      </c>
    </row>
    <row r="3794" spans="1:6" ht="15.75" customHeight="1">
      <c r="A3794" s="5">
        <v>3793</v>
      </c>
      <c r="B3794" s="6" t="s">
        <v>11044</v>
      </c>
      <c r="C3794" s="6" t="s">
        <v>11045</v>
      </c>
      <c r="D3794" s="4" t="s">
        <v>11046</v>
      </c>
      <c r="E3794" s="4" t="s">
        <v>6195</v>
      </c>
      <c r="F3794" s="4" t="s">
        <v>23</v>
      </c>
    </row>
    <row r="3795" spans="1:6" ht="15.75" customHeight="1">
      <c r="A3795" s="5">
        <v>3794</v>
      </c>
      <c r="B3795" s="6" t="s">
        <v>11047</v>
      </c>
      <c r="C3795" s="6" t="s">
        <v>11048</v>
      </c>
      <c r="D3795" s="4" t="s">
        <v>11049</v>
      </c>
      <c r="E3795" s="4" t="s">
        <v>40</v>
      </c>
      <c r="F3795" s="4" t="s">
        <v>23</v>
      </c>
    </row>
    <row r="3796" spans="1:6" ht="15.75" customHeight="1">
      <c r="A3796" s="5">
        <v>3795</v>
      </c>
      <c r="B3796" s="6" t="s">
        <v>11050</v>
      </c>
      <c r="C3796" s="6" t="s">
        <v>11051</v>
      </c>
      <c r="D3796" s="4" t="s">
        <v>11052</v>
      </c>
      <c r="E3796" s="4" t="s">
        <v>40</v>
      </c>
      <c r="F3796" s="4" t="s">
        <v>23</v>
      </c>
    </row>
    <row r="3797" spans="1:6" ht="15.75" customHeight="1">
      <c r="A3797" s="5">
        <v>3796</v>
      </c>
      <c r="B3797" s="6" t="s">
        <v>11053</v>
      </c>
      <c r="C3797" s="6" t="s">
        <v>11054</v>
      </c>
      <c r="D3797" s="4" t="s">
        <v>11055</v>
      </c>
      <c r="E3797" s="4" t="s">
        <v>40</v>
      </c>
      <c r="F3797" s="4" t="s">
        <v>23</v>
      </c>
    </row>
    <row r="3798" spans="1:6" ht="15.75" customHeight="1">
      <c r="A3798" s="5">
        <v>3797</v>
      </c>
      <c r="B3798" s="6" t="s">
        <v>11056</v>
      </c>
      <c r="C3798" s="6" t="s">
        <v>11057</v>
      </c>
      <c r="D3798" s="4" t="s">
        <v>11058</v>
      </c>
      <c r="E3798" s="4" t="s">
        <v>40</v>
      </c>
      <c r="F3798" s="4" t="s">
        <v>23</v>
      </c>
    </row>
    <row r="3799" spans="1:6" ht="15.75" customHeight="1">
      <c r="A3799" s="5">
        <v>3798</v>
      </c>
      <c r="B3799" s="6" t="s">
        <v>11059</v>
      </c>
      <c r="C3799" s="6" t="s">
        <v>11060</v>
      </c>
      <c r="D3799" s="4" t="s">
        <v>11061</v>
      </c>
      <c r="E3799" s="4" t="s">
        <v>40</v>
      </c>
      <c r="F3799" s="4" t="s">
        <v>23</v>
      </c>
    </row>
    <row r="3800" spans="1:6" ht="15.75" customHeight="1">
      <c r="A3800" s="5">
        <v>3799</v>
      </c>
      <c r="B3800" s="6" t="s">
        <v>11062</v>
      </c>
      <c r="C3800" s="6" t="s">
        <v>11063</v>
      </c>
      <c r="D3800" s="4" t="s">
        <v>11064</v>
      </c>
      <c r="E3800" s="4" t="s">
        <v>40</v>
      </c>
      <c r="F3800" s="4" t="s">
        <v>23</v>
      </c>
    </row>
    <row r="3801" spans="1:6" ht="15.75" customHeight="1">
      <c r="A3801" s="5">
        <v>3800</v>
      </c>
      <c r="B3801" s="6" t="s">
        <v>11065</v>
      </c>
      <c r="C3801" s="6" t="s">
        <v>11066</v>
      </c>
      <c r="D3801" s="4" t="s">
        <v>11067</v>
      </c>
      <c r="E3801" s="4" t="s">
        <v>40</v>
      </c>
      <c r="F3801" s="4" t="s">
        <v>23</v>
      </c>
    </row>
    <row r="3802" spans="1:6" ht="15.75" customHeight="1">
      <c r="A3802" s="5">
        <v>3801</v>
      </c>
      <c r="B3802" s="6" t="s">
        <v>11068</v>
      </c>
      <c r="C3802" s="6" t="s">
        <v>11069</v>
      </c>
      <c r="D3802" s="4" t="s">
        <v>11070</v>
      </c>
      <c r="E3802" s="4" t="s">
        <v>40</v>
      </c>
      <c r="F3802" s="4" t="s">
        <v>23</v>
      </c>
    </row>
    <row r="3803" spans="1:6" ht="15.75" customHeight="1">
      <c r="A3803" s="5">
        <v>3802</v>
      </c>
      <c r="B3803" s="6" t="s">
        <v>11071</v>
      </c>
      <c r="C3803" s="6" t="s">
        <v>11072</v>
      </c>
      <c r="D3803" s="4" t="s">
        <v>11073</v>
      </c>
      <c r="E3803" s="4" t="s">
        <v>40</v>
      </c>
      <c r="F3803" s="4" t="s">
        <v>23</v>
      </c>
    </row>
    <row r="3804" spans="1:6" ht="15.75" customHeight="1">
      <c r="A3804" s="5">
        <v>3803</v>
      </c>
      <c r="B3804" s="6" t="s">
        <v>11074</v>
      </c>
      <c r="C3804" s="6" t="s">
        <v>11075</v>
      </c>
      <c r="D3804" s="4" t="s">
        <v>11076</v>
      </c>
      <c r="E3804" s="4" t="s">
        <v>40</v>
      </c>
      <c r="F3804" s="4" t="s">
        <v>23</v>
      </c>
    </row>
    <row r="3805" spans="1:6" ht="15.75" customHeight="1">
      <c r="A3805" s="5">
        <v>3804</v>
      </c>
      <c r="B3805" s="6" t="s">
        <v>11077</v>
      </c>
      <c r="C3805" s="6" t="s">
        <v>11078</v>
      </c>
      <c r="D3805" s="4" t="s">
        <v>11079</v>
      </c>
      <c r="E3805" s="4" t="s">
        <v>40</v>
      </c>
      <c r="F3805" s="4" t="s">
        <v>23</v>
      </c>
    </row>
    <row r="3806" spans="1:6" ht="15.75" customHeight="1">
      <c r="A3806" s="5">
        <v>3805</v>
      </c>
      <c r="B3806" s="6" t="s">
        <v>11080</v>
      </c>
      <c r="C3806" s="6" t="s">
        <v>11081</v>
      </c>
      <c r="D3806" s="4" t="s">
        <v>11082</v>
      </c>
      <c r="E3806" s="4" t="s">
        <v>40</v>
      </c>
      <c r="F3806" s="4" t="s">
        <v>23</v>
      </c>
    </row>
    <row r="3807" spans="1:6" ht="15.75" customHeight="1">
      <c r="A3807" s="5">
        <v>3806</v>
      </c>
      <c r="B3807" s="6" t="s">
        <v>11083</v>
      </c>
      <c r="C3807" s="6" t="s">
        <v>11084</v>
      </c>
      <c r="D3807" s="4" t="s">
        <v>11085</v>
      </c>
      <c r="E3807" s="4" t="s">
        <v>40</v>
      </c>
      <c r="F3807" s="4" t="s">
        <v>23</v>
      </c>
    </row>
    <row r="3808" spans="1:6" ht="15.75" customHeight="1">
      <c r="A3808" s="5">
        <v>3807</v>
      </c>
      <c r="B3808" s="6" t="s">
        <v>11086</v>
      </c>
      <c r="C3808" s="6" t="s">
        <v>11087</v>
      </c>
      <c r="D3808" s="4" t="s">
        <v>11088</v>
      </c>
      <c r="E3808" s="4" t="s">
        <v>40</v>
      </c>
      <c r="F3808" s="4" t="s">
        <v>23</v>
      </c>
    </row>
    <row r="3809" spans="1:6" ht="15.75" customHeight="1">
      <c r="A3809" s="5">
        <v>3808</v>
      </c>
      <c r="B3809" s="6" t="s">
        <v>11089</v>
      </c>
      <c r="C3809" s="6" t="s">
        <v>11090</v>
      </c>
      <c r="D3809" s="4" t="s">
        <v>11091</v>
      </c>
      <c r="E3809" s="4" t="s">
        <v>40</v>
      </c>
      <c r="F3809" s="4" t="s">
        <v>23</v>
      </c>
    </row>
    <row r="3810" spans="1:6" ht="15.75" customHeight="1">
      <c r="A3810" s="5">
        <v>3809</v>
      </c>
      <c r="B3810" s="6" t="s">
        <v>11092</v>
      </c>
      <c r="C3810" s="6" t="s">
        <v>11093</v>
      </c>
      <c r="D3810" s="4" t="s">
        <v>11094</v>
      </c>
      <c r="E3810" s="4" t="s">
        <v>40</v>
      </c>
      <c r="F3810" s="4" t="s">
        <v>23</v>
      </c>
    </row>
    <row r="3811" spans="1:6" ht="15.75" customHeight="1">
      <c r="A3811" s="5">
        <v>3810</v>
      </c>
      <c r="B3811" s="6" t="s">
        <v>11095</v>
      </c>
      <c r="C3811" s="6" t="s">
        <v>11096</v>
      </c>
      <c r="D3811" s="4" t="s">
        <v>11097</v>
      </c>
      <c r="E3811" s="4" t="s">
        <v>40</v>
      </c>
      <c r="F3811" s="4" t="s">
        <v>23</v>
      </c>
    </row>
    <row r="3812" spans="1:6" ht="15.75" customHeight="1">
      <c r="A3812" s="5">
        <v>3811</v>
      </c>
      <c r="B3812" s="6" t="s">
        <v>11098</v>
      </c>
      <c r="C3812" s="6" t="s">
        <v>11099</v>
      </c>
      <c r="D3812" s="4" t="s">
        <v>11100</v>
      </c>
      <c r="E3812" s="4" t="s">
        <v>40</v>
      </c>
      <c r="F3812" s="4" t="s">
        <v>23</v>
      </c>
    </row>
    <row r="3813" spans="1:6" ht="15.75" customHeight="1">
      <c r="A3813" s="5">
        <v>3812</v>
      </c>
      <c r="B3813" s="6" t="s">
        <v>11101</v>
      </c>
      <c r="C3813" s="6" t="s">
        <v>11102</v>
      </c>
      <c r="D3813" s="4" t="s">
        <v>11103</v>
      </c>
      <c r="E3813" s="4" t="s">
        <v>40</v>
      </c>
      <c r="F3813" s="4" t="s">
        <v>23</v>
      </c>
    </row>
    <row r="3814" spans="1:6" ht="15.75" customHeight="1">
      <c r="A3814" s="5">
        <v>3813</v>
      </c>
      <c r="B3814" s="6" t="s">
        <v>11104</v>
      </c>
      <c r="C3814" s="6" t="s">
        <v>11105</v>
      </c>
      <c r="D3814" s="4" t="s">
        <v>11106</v>
      </c>
      <c r="E3814" s="4" t="s">
        <v>40</v>
      </c>
      <c r="F3814" s="4" t="s">
        <v>23</v>
      </c>
    </row>
    <row r="3815" spans="1:6" ht="15.75" customHeight="1">
      <c r="A3815" s="5">
        <v>3814</v>
      </c>
      <c r="B3815" s="6" t="s">
        <v>11107</v>
      </c>
      <c r="C3815" s="6" t="s">
        <v>11108</v>
      </c>
      <c r="D3815" s="4" t="s">
        <v>11109</v>
      </c>
      <c r="E3815" s="4" t="s">
        <v>40</v>
      </c>
      <c r="F3815" s="4" t="s">
        <v>23</v>
      </c>
    </row>
    <row r="3816" spans="1:6" ht="15.75" customHeight="1">
      <c r="A3816" s="5">
        <v>3815</v>
      </c>
      <c r="B3816" s="6" t="s">
        <v>11110</v>
      </c>
      <c r="C3816" s="6" t="s">
        <v>11111</v>
      </c>
      <c r="D3816" s="4" t="s">
        <v>11112</v>
      </c>
      <c r="E3816" s="4" t="s">
        <v>40</v>
      </c>
      <c r="F3816" s="4" t="s">
        <v>23</v>
      </c>
    </row>
    <row r="3817" spans="1:6" ht="15.75" customHeight="1">
      <c r="A3817" s="5">
        <v>3816</v>
      </c>
      <c r="B3817" s="6" t="s">
        <v>11113</v>
      </c>
      <c r="C3817" s="6" t="s">
        <v>11114</v>
      </c>
      <c r="D3817" s="4" t="s">
        <v>11115</v>
      </c>
      <c r="E3817" s="4" t="s">
        <v>40</v>
      </c>
      <c r="F3817" s="4" t="s">
        <v>23</v>
      </c>
    </row>
    <row r="3818" spans="1:6" ht="15.75" customHeight="1">
      <c r="A3818" s="5">
        <v>3817</v>
      </c>
      <c r="B3818" s="6" t="s">
        <v>11116</v>
      </c>
      <c r="C3818" s="6" t="s">
        <v>11117</v>
      </c>
      <c r="D3818" s="4" t="s">
        <v>11118</v>
      </c>
      <c r="E3818" s="4" t="s">
        <v>40</v>
      </c>
      <c r="F3818" s="4" t="s">
        <v>23</v>
      </c>
    </row>
    <row r="3819" spans="1:6" ht="15.75" customHeight="1">
      <c r="A3819" s="5">
        <v>3818</v>
      </c>
      <c r="B3819" s="6" t="s">
        <v>11119</v>
      </c>
      <c r="C3819" s="6" t="s">
        <v>11120</v>
      </c>
      <c r="D3819" s="4" t="s">
        <v>11121</v>
      </c>
      <c r="E3819" s="4" t="s">
        <v>40</v>
      </c>
      <c r="F3819" s="4" t="s">
        <v>23</v>
      </c>
    </row>
    <row r="3820" spans="1:6" ht="15.75" customHeight="1">
      <c r="A3820" s="5">
        <v>3819</v>
      </c>
      <c r="B3820" s="6" t="s">
        <v>11122</v>
      </c>
      <c r="C3820" s="6" t="s">
        <v>11123</v>
      </c>
      <c r="D3820" s="4" t="s">
        <v>11124</v>
      </c>
      <c r="E3820" s="4" t="s">
        <v>40</v>
      </c>
      <c r="F3820" s="4" t="s">
        <v>23</v>
      </c>
    </row>
    <row r="3821" spans="1:6" ht="15.75" customHeight="1">
      <c r="A3821" s="5">
        <v>3820</v>
      </c>
      <c r="B3821" s="6" t="s">
        <v>11125</v>
      </c>
      <c r="C3821" s="6" t="s">
        <v>11126</v>
      </c>
      <c r="D3821" s="4" t="s">
        <v>11127</v>
      </c>
      <c r="E3821" s="4" t="s">
        <v>40</v>
      </c>
      <c r="F3821" s="4" t="s">
        <v>23</v>
      </c>
    </row>
    <row r="3822" spans="1:6" ht="15.75" customHeight="1">
      <c r="A3822" s="5">
        <v>3821</v>
      </c>
      <c r="B3822" s="6" t="s">
        <v>11128</v>
      </c>
      <c r="C3822" s="6" t="s">
        <v>11129</v>
      </c>
      <c r="D3822" s="4" t="s">
        <v>11130</v>
      </c>
      <c r="E3822" s="4" t="s">
        <v>40</v>
      </c>
      <c r="F3822" s="4" t="s">
        <v>23</v>
      </c>
    </row>
    <row r="3823" spans="1:6" ht="15.75" customHeight="1">
      <c r="A3823" s="5">
        <v>3822</v>
      </c>
      <c r="B3823" s="6" t="s">
        <v>11131</v>
      </c>
      <c r="C3823" s="6" t="s">
        <v>11132</v>
      </c>
      <c r="D3823" s="4" t="s">
        <v>11133</v>
      </c>
      <c r="E3823" s="4" t="s">
        <v>40</v>
      </c>
      <c r="F3823" s="4" t="s">
        <v>23</v>
      </c>
    </row>
    <row r="3824" spans="1:6" ht="15.75" customHeight="1">
      <c r="A3824" s="5">
        <v>3823</v>
      </c>
      <c r="B3824" s="6" t="s">
        <v>11134</v>
      </c>
      <c r="C3824" s="6" t="s">
        <v>11135</v>
      </c>
      <c r="D3824" s="4" t="s">
        <v>11136</v>
      </c>
      <c r="E3824" s="4" t="s">
        <v>40</v>
      </c>
      <c r="F3824" s="4" t="s">
        <v>23</v>
      </c>
    </row>
    <row r="3825" spans="1:6" ht="15.75" customHeight="1">
      <c r="A3825" s="5">
        <v>3824</v>
      </c>
      <c r="B3825" s="6" t="s">
        <v>11137</v>
      </c>
      <c r="C3825" s="6" t="s">
        <v>11138</v>
      </c>
      <c r="D3825" s="4" t="s">
        <v>11139</v>
      </c>
      <c r="E3825" s="4" t="s">
        <v>40</v>
      </c>
      <c r="F3825" s="4" t="s">
        <v>23</v>
      </c>
    </row>
    <row r="3826" spans="1:6" ht="15.75" customHeight="1">
      <c r="A3826" s="5">
        <v>3825</v>
      </c>
      <c r="B3826" s="6" t="s">
        <v>11140</v>
      </c>
      <c r="C3826" s="6" t="s">
        <v>11141</v>
      </c>
      <c r="D3826" s="4" t="s">
        <v>11142</v>
      </c>
      <c r="E3826" s="4" t="s">
        <v>40</v>
      </c>
      <c r="F3826" s="4" t="s">
        <v>23</v>
      </c>
    </row>
    <row r="3827" spans="1:6" ht="15.75" customHeight="1">
      <c r="A3827" s="5">
        <v>3826</v>
      </c>
      <c r="B3827" s="6" t="s">
        <v>11143</v>
      </c>
      <c r="C3827" s="6" t="s">
        <v>11144</v>
      </c>
      <c r="D3827" s="4" t="s">
        <v>11145</v>
      </c>
      <c r="E3827" s="4" t="s">
        <v>40</v>
      </c>
      <c r="F3827" s="4" t="s">
        <v>23</v>
      </c>
    </row>
    <row r="3828" spans="1:6" ht="15.75" customHeight="1">
      <c r="A3828" s="5">
        <v>3827</v>
      </c>
      <c r="B3828" s="6" t="s">
        <v>11146</v>
      </c>
      <c r="C3828" s="6" t="s">
        <v>11147</v>
      </c>
      <c r="D3828" s="4" t="s">
        <v>11148</v>
      </c>
      <c r="E3828" s="4" t="s">
        <v>40</v>
      </c>
      <c r="F3828" s="4" t="s">
        <v>23</v>
      </c>
    </row>
    <row r="3829" spans="1:6" ht="15.75" customHeight="1">
      <c r="A3829" s="5">
        <v>3828</v>
      </c>
      <c r="B3829" s="6" t="s">
        <v>11149</v>
      </c>
      <c r="C3829" s="6" t="s">
        <v>11150</v>
      </c>
      <c r="D3829" s="4" t="s">
        <v>11151</v>
      </c>
      <c r="E3829" s="4" t="s">
        <v>40</v>
      </c>
      <c r="F3829" s="4" t="s">
        <v>23</v>
      </c>
    </row>
    <row r="3830" spans="1:6" ht="15.75" customHeight="1">
      <c r="A3830" s="5">
        <v>3829</v>
      </c>
      <c r="B3830" s="6" t="s">
        <v>11152</v>
      </c>
      <c r="C3830" s="6" t="s">
        <v>11153</v>
      </c>
      <c r="D3830" s="4" t="s">
        <v>11154</v>
      </c>
      <c r="E3830" s="4" t="s">
        <v>40</v>
      </c>
      <c r="F3830" s="4" t="s">
        <v>23</v>
      </c>
    </row>
    <row r="3831" spans="1:6" ht="15.75" customHeight="1">
      <c r="A3831" s="5">
        <v>3830</v>
      </c>
      <c r="B3831" s="6" t="s">
        <v>11155</v>
      </c>
      <c r="C3831" s="6" t="s">
        <v>11156</v>
      </c>
      <c r="D3831" s="4" t="s">
        <v>11157</v>
      </c>
      <c r="E3831" s="4" t="s">
        <v>40</v>
      </c>
      <c r="F3831" s="4" t="s">
        <v>23</v>
      </c>
    </row>
    <row r="3832" spans="1:6" ht="15.75" customHeight="1">
      <c r="A3832" s="5">
        <v>3831</v>
      </c>
      <c r="B3832" s="6" t="s">
        <v>11158</v>
      </c>
      <c r="C3832" s="6" t="s">
        <v>11159</v>
      </c>
      <c r="D3832" s="4" t="s">
        <v>11160</v>
      </c>
      <c r="E3832" s="4" t="s">
        <v>40</v>
      </c>
      <c r="F3832" s="4" t="s">
        <v>23</v>
      </c>
    </row>
    <row r="3833" spans="1:6" ht="15.75" customHeight="1">
      <c r="A3833" s="5">
        <v>3832</v>
      </c>
      <c r="B3833" s="6" t="s">
        <v>11161</v>
      </c>
      <c r="C3833" s="6" t="s">
        <v>11162</v>
      </c>
      <c r="D3833" s="4" t="s">
        <v>11163</v>
      </c>
      <c r="E3833" s="4" t="s">
        <v>40</v>
      </c>
      <c r="F3833" s="4" t="s">
        <v>23</v>
      </c>
    </row>
    <row r="3834" spans="1:6" ht="15.75" customHeight="1">
      <c r="A3834" s="5">
        <v>3833</v>
      </c>
      <c r="B3834" s="6" t="s">
        <v>11164</v>
      </c>
      <c r="C3834" s="6" t="s">
        <v>11165</v>
      </c>
      <c r="D3834" s="4" t="s">
        <v>11166</v>
      </c>
      <c r="E3834" s="4" t="s">
        <v>40</v>
      </c>
      <c r="F3834" s="4" t="s">
        <v>23</v>
      </c>
    </row>
    <row r="3835" spans="1:6" ht="15.75" customHeight="1">
      <c r="A3835" s="5">
        <v>3834</v>
      </c>
      <c r="B3835" s="6" t="s">
        <v>11167</v>
      </c>
      <c r="C3835" s="6" t="s">
        <v>11168</v>
      </c>
      <c r="D3835" s="4" t="s">
        <v>11169</v>
      </c>
      <c r="E3835" s="4" t="s">
        <v>40</v>
      </c>
      <c r="F3835" s="4" t="s">
        <v>23</v>
      </c>
    </row>
    <row r="3836" spans="1:6" ht="15.75" customHeight="1">
      <c r="A3836" s="5">
        <v>3835</v>
      </c>
      <c r="B3836" s="6" t="s">
        <v>11170</v>
      </c>
      <c r="C3836" s="6" t="s">
        <v>11171</v>
      </c>
      <c r="D3836" s="4" t="s">
        <v>11172</v>
      </c>
      <c r="E3836" s="4" t="s">
        <v>6195</v>
      </c>
      <c r="F3836" s="4" t="s">
        <v>23</v>
      </c>
    </row>
    <row r="3837" spans="1:6" ht="15.75" customHeight="1">
      <c r="A3837" s="5">
        <v>3836</v>
      </c>
      <c r="B3837" s="6" t="s">
        <v>11173</v>
      </c>
      <c r="C3837" s="6" t="s">
        <v>11174</v>
      </c>
      <c r="D3837" s="4" t="s">
        <v>11175</v>
      </c>
      <c r="E3837" s="4" t="s">
        <v>6204</v>
      </c>
      <c r="F3837" s="4" t="s">
        <v>23</v>
      </c>
    </row>
    <row r="3838" spans="1:6" ht="15.75" customHeight="1">
      <c r="A3838" s="5">
        <v>3837</v>
      </c>
      <c r="B3838" s="6" t="s">
        <v>11176</v>
      </c>
      <c r="C3838" s="6" t="s">
        <v>11177</v>
      </c>
      <c r="D3838" s="4" t="s">
        <v>11178</v>
      </c>
      <c r="E3838" s="4" t="s">
        <v>6195</v>
      </c>
      <c r="F3838" s="4" t="s">
        <v>23</v>
      </c>
    </row>
    <row r="3839" spans="1:6" ht="15.75" customHeight="1">
      <c r="A3839" s="5">
        <v>3838</v>
      </c>
      <c r="B3839" s="6" t="s">
        <v>11179</v>
      </c>
      <c r="C3839" s="6" t="s">
        <v>11180</v>
      </c>
      <c r="D3839" s="4" t="s">
        <v>11181</v>
      </c>
      <c r="E3839" s="4" t="s">
        <v>6195</v>
      </c>
      <c r="F3839" s="4" t="s">
        <v>23</v>
      </c>
    </row>
    <row r="3840" spans="1:6" ht="15.75" customHeight="1">
      <c r="A3840" s="5">
        <v>3839</v>
      </c>
      <c r="B3840" s="6" t="s">
        <v>11182</v>
      </c>
      <c r="C3840" s="6" t="s">
        <v>11183</v>
      </c>
      <c r="D3840" s="4" t="s">
        <v>11184</v>
      </c>
      <c r="E3840" s="4" t="s">
        <v>6195</v>
      </c>
      <c r="F3840" s="4" t="s">
        <v>23</v>
      </c>
    </row>
    <row r="3841" spans="1:6" ht="15.75" customHeight="1">
      <c r="A3841" s="5">
        <v>3840</v>
      </c>
      <c r="B3841" s="6" t="s">
        <v>11185</v>
      </c>
      <c r="C3841" s="6" t="s">
        <v>11186</v>
      </c>
      <c r="D3841" s="4" t="s">
        <v>11187</v>
      </c>
      <c r="E3841" s="4" t="s">
        <v>6410</v>
      </c>
      <c r="F3841" s="4" t="s">
        <v>23</v>
      </c>
    </row>
    <row r="3842" spans="1:6" ht="15.75" customHeight="1">
      <c r="A3842" s="5">
        <v>3841</v>
      </c>
      <c r="B3842" s="6" t="s">
        <v>11188</v>
      </c>
      <c r="C3842" s="6" t="s">
        <v>11189</v>
      </c>
      <c r="D3842" s="4" t="s">
        <v>11190</v>
      </c>
      <c r="E3842" s="4" t="s">
        <v>6195</v>
      </c>
      <c r="F3842" s="4" t="s">
        <v>23</v>
      </c>
    </row>
    <row r="3843" spans="1:6" ht="15.75" customHeight="1">
      <c r="A3843" s="5">
        <v>3842</v>
      </c>
      <c r="B3843" s="6" t="s">
        <v>11191</v>
      </c>
      <c r="C3843" s="6" t="s">
        <v>11192</v>
      </c>
      <c r="D3843" s="4" t="s">
        <v>11193</v>
      </c>
      <c r="E3843" s="4" t="s">
        <v>6195</v>
      </c>
      <c r="F3843" s="4" t="s">
        <v>23</v>
      </c>
    </row>
    <row r="3844" spans="1:6" ht="15.75" customHeight="1">
      <c r="A3844" s="5">
        <v>3843</v>
      </c>
      <c r="B3844" s="6" t="s">
        <v>11194</v>
      </c>
      <c r="C3844" s="6" t="s">
        <v>11195</v>
      </c>
      <c r="D3844" s="4" t="s">
        <v>11196</v>
      </c>
      <c r="E3844" s="4" t="s">
        <v>6195</v>
      </c>
      <c r="F3844" s="4" t="s">
        <v>23</v>
      </c>
    </row>
    <row r="3845" spans="1:6" ht="15.75" customHeight="1">
      <c r="A3845" s="5">
        <v>3844</v>
      </c>
      <c r="B3845" s="6" t="s">
        <v>11197</v>
      </c>
      <c r="C3845" s="6" t="s">
        <v>11198</v>
      </c>
      <c r="D3845" s="4" t="s">
        <v>11199</v>
      </c>
      <c r="E3845" s="4" t="s">
        <v>40</v>
      </c>
      <c r="F3845" s="4" t="s">
        <v>23</v>
      </c>
    </row>
    <row r="3846" spans="1:6" ht="15.75" customHeight="1">
      <c r="A3846" s="5">
        <v>3845</v>
      </c>
      <c r="B3846" s="6" t="s">
        <v>11200</v>
      </c>
      <c r="C3846" s="6" t="s">
        <v>11201</v>
      </c>
      <c r="D3846" s="4" t="s">
        <v>11202</v>
      </c>
      <c r="E3846" s="4" t="s">
        <v>6195</v>
      </c>
      <c r="F3846" s="4" t="s">
        <v>23</v>
      </c>
    </row>
    <row r="3847" spans="1:6" ht="15.75" customHeight="1">
      <c r="A3847" s="5">
        <v>3846</v>
      </c>
      <c r="B3847" s="6" t="s">
        <v>11203</v>
      </c>
      <c r="C3847" s="6" t="s">
        <v>11204</v>
      </c>
      <c r="D3847" s="4" t="s">
        <v>11205</v>
      </c>
      <c r="E3847" s="4" t="s">
        <v>6195</v>
      </c>
      <c r="F3847" s="4" t="s">
        <v>23</v>
      </c>
    </row>
    <row r="3848" spans="1:6" ht="15.75" customHeight="1">
      <c r="A3848" s="5">
        <v>3847</v>
      </c>
      <c r="B3848" s="6" t="s">
        <v>11206</v>
      </c>
      <c r="C3848" s="6" t="s">
        <v>11207</v>
      </c>
      <c r="D3848" s="4" t="s">
        <v>11208</v>
      </c>
      <c r="E3848" s="4" t="s">
        <v>6195</v>
      </c>
      <c r="F3848" s="4" t="s">
        <v>23</v>
      </c>
    </row>
    <row r="3849" spans="1:6" ht="15.75" customHeight="1">
      <c r="A3849" s="5">
        <v>3848</v>
      </c>
      <c r="B3849" s="6" t="s">
        <v>11209</v>
      </c>
      <c r="C3849" s="6" t="s">
        <v>11210</v>
      </c>
      <c r="D3849" s="4" t="s">
        <v>11211</v>
      </c>
      <c r="E3849" s="4" t="s">
        <v>6195</v>
      </c>
      <c r="F3849" s="4" t="s">
        <v>23</v>
      </c>
    </row>
    <row r="3850" spans="1:6" ht="15.75" customHeight="1">
      <c r="A3850" s="5">
        <v>3849</v>
      </c>
      <c r="B3850" s="6" t="s">
        <v>11212</v>
      </c>
      <c r="C3850" s="6" t="s">
        <v>11213</v>
      </c>
      <c r="D3850" s="4" t="s">
        <v>11214</v>
      </c>
      <c r="E3850" s="4" t="s">
        <v>6204</v>
      </c>
      <c r="F3850" s="4" t="s">
        <v>23</v>
      </c>
    </row>
    <row r="3851" spans="1:6" ht="15.75" customHeight="1">
      <c r="A3851" s="5">
        <v>3850</v>
      </c>
      <c r="B3851" s="6" t="s">
        <v>11215</v>
      </c>
      <c r="C3851" s="6" t="s">
        <v>11216</v>
      </c>
      <c r="D3851" s="4" t="s">
        <v>11217</v>
      </c>
      <c r="E3851" s="4" t="s">
        <v>6195</v>
      </c>
      <c r="F3851" s="4" t="s">
        <v>23</v>
      </c>
    </row>
    <row r="3852" spans="1:6" ht="15.75" customHeight="1">
      <c r="A3852" s="5">
        <v>3851</v>
      </c>
      <c r="B3852" s="6" t="s">
        <v>11218</v>
      </c>
      <c r="C3852" s="6" t="s">
        <v>11219</v>
      </c>
      <c r="D3852" s="4" t="s">
        <v>11220</v>
      </c>
      <c r="E3852" s="4" t="s">
        <v>6195</v>
      </c>
      <c r="F3852" s="4" t="s">
        <v>23</v>
      </c>
    </row>
    <row r="3853" spans="1:6" ht="15.75" customHeight="1">
      <c r="A3853" s="5">
        <v>3852</v>
      </c>
      <c r="B3853" s="6" t="s">
        <v>11221</v>
      </c>
      <c r="C3853" s="6" t="s">
        <v>11222</v>
      </c>
      <c r="D3853" s="4" t="s">
        <v>11223</v>
      </c>
      <c r="E3853" s="4" t="s">
        <v>6195</v>
      </c>
      <c r="F3853" s="4" t="s">
        <v>23</v>
      </c>
    </row>
    <row r="3854" spans="1:6" ht="15.75" customHeight="1">
      <c r="A3854" s="5">
        <v>3853</v>
      </c>
      <c r="B3854" s="6" t="s">
        <v>11224</v>
      </c>
      <c r="C3854" s="6" t="s">
        <v>11225</v>
      </c>
      <c r="D3854" s="4" t="s">
        <v>11226</v>
      </c>
      <c r="E3854" s="4" t="s">
        <v>6195</v>
      </c>
      <c r="F3854" s="4" t="s">
        <v>23</v>
      </c>
    </row>
    <row r="3855" spans="1:6" ht="15.75" customHeight="1">
      <c r="A3855" s="5">
        <v>3854</v>
      </c>
      <c r="B3855" s="6" t="s">
        <v>11227</v>
      </c>
      <c r="C3855" s="6" t="s">
        <v>11228</v>
      </c>
      <c r="D3855" s="4" t="s">
        <v>11229</v>
      </c>
      <c r="E3855" s="4" t="s">
        <v>6195</v>
      </c>
      <c r="F3855" s="4" t="s">
        <v>23</v>
      </c>
    </row>
    <row r="3856" spans="1:6" ht="15.75" customHeight="1">
      <c r="A3856" s="5">
        <v>3855</v>
      </c>
      <c r="B3856" s="6" t="s">
        <v>11230</v>
      </c>
      <c r="C3856" s="6" t="s">
        <v>11231</v>
      </c>
      <c r="D3856" s="4" t="s">
        <v>11232</v>
      </c>
      <c r="E3856" s="4" t="s">
        <v>6204</v>
      </c>
      <c r="F3856" s="4" t="s">
        <v>23</v>
      </c>
    </row>
    <row r="3857" spans="1:6" ht="15.75" customHeight="1">
      <c r="A3857" s="5">
        <v>3856</v>
      </c>
      <c r="B3857" s="6" t="s">
        <v>11233</v>
      </c>
      <c r="C3857" s="6" t="s">
        <v>11234</v>
      </c>
      <c r="D3857" s="4" t="s">
        <v>11235</v>
      </c>
      <c r="E3857" s="4" t="s">
        <v>6195</v>
      </c>
      <c r="F3857" s="4" t="s">
        <v>23</v>
      </c>
    </row>
    <row r="3858" spans="1:6" ht="15.75" customHeight="1">
      <c r="A3858" s="5">
        <v>3857</v>
      </c>
      <c r="B3858" s="6" t="s">
        <v>11236</v>
      </c>
      <c r="C3858" s="6" t="s">
        <v>11237</v>
      </c>
      <c r="D3858" s="4" t="s">
        <v>11238</v>
      </c>
      <c r="E3858" s="4" t="s">
        <v>6195</v>
      </c>
      <c r="F3858" s="4" t="s">
        <v>23</v>
      </c>
    </row>
    <row r="3859" spans="1:6" ht="15.75" customHeight="1">
      <c r="A3859" s="5">
        <v>3858</v>
      </c>
      <c r="B3859" s="6" t="s">
        <v>11239</v>
      </c>
      <c r="C3859" s="6" t="s">
        <v>11240</v>
      </c>
      <c r="D3859" s="4" t="s">
        <v>11241</v>
      </c>
      <c r="E3859" s="4" t="s">
        <v>6195</v>
      </c>
      <c r="F3859" s="4" t="s">
        <v>23</v>
      </c>
    </row>
    <row r="3860" spans="1:6" ht="15.75" customHeight="1">
      <c r="A3860" s="5">
        <v>3859</v>
      </c>
      <c r="B3860" s="6" t="s">
        <v>11242</v>
      </c>
      <c r="C3860" s="6" t="s">
        <v>11243</v>
      </c>
      <c r="D3860" s="4" t="s">
        <v>11244</v>
      </c>
      <c r="E3860" s="4" t="s">
        <v>6195</v>
      </c>
      <c r="F3860" s="4" t="s">
        <v>23</v>
      </c>
    </row>
    <row r="3861" spans="1:6" ht="15.75" customHeight="1">
      <c r="A3861" s="5">
        <v>3860</v>
      </c>
      <c r="B3861" s="6" t="s">
        <v>11245</v>
      </c>
      <c r="C3861" s="6" t="s">
        <v>11246</v>
      </c>
      <c r="D3861" s="4" t="s">
        <v>11247</v>
      </c>
      <c r="E3861" s="4" t="s">
        <v>6195</v>
      </c>
      <c r="F3861" s="4" t="s">
        <v>23</v>
      </c>
    </row>
    <row r="3862" spans="1:6" ht="15.75" customHeight="1">
      <c r="A3862" s="5">
        <v>3861</v>
      </c>
      <c r="B3862" s="6" t="s">
        <v>11248</v>
      </c>
      <c r="C3862" s="6" t="s">
        <v>11249</v>
      </c>
      <c r="D3862" s="4" t="s">
        <v>11250</v>
      </c>
      <c r="E3862" s="4" t="s">
        <v>6195</v>
      </c>
      <c r="F3862" s="4" t="s">
        <v>23</v>
      </c>
    </row>
    <row r="3863" spans="1:6" ht="15.75" customHeight="1">
      <c r="A3863" s="5">
        <v>3862</v>
      </c>
      <c r="B3863" s="6" t="s">
        <v>11251</v>
      </c>
      <c r="C3863" s="6" t="s">
        <v>11252</v>
      </c>
      <c r="D3863" s="4" t="s">
        <v>11253</v>
      </c>
      <c r="E3863" s="4" t="s">
        <v>6195</v>
      </c>
      <c r="F3863" s="4" t="s">
        <v>23</v>
      </c>
    </row>
    <row r="3864" spans="1:6" ht="15.75" customHeight="1">
      <c r="A3864" s="5">
        <v>3863</v>
      </c>
      <c r="B3864" s="6" t="s">
        <v>11254</v>
      </c>
      <c r="C3864" s="6" t="s">
        <v>11255</v>
      </c>
      <c r="D3864" s="4" t="s">
        <v>11256</v>
      </c>
      <c r="E3864" s="4" t="s">
        <v>6195</v>
      </c>
      <c r="F3864" s="4" t="s">
        <v>23</v>
      </c>
    </row>
    <row r="3865" spans="1:6" ht="15.75" customHeight="1">
      <c r="A3865" s="5">
        <v>3864</v>
      </c>
      <c r="B3865" s="6" t="s">
        <v>11257</v>
      </c>
      <c r="C3865" s="6" t="s">
        <v>11258</v>
      </c>
      <c r="D3865" s="4" t="s">
        <v>11259</v>
      </c>
      <c r="E3865" s="4" t="s">
        <v>6195</v>
      </c>
      <c r="F3865" s="4" t="s">
        <v>23</v>
      </c>
    </row>
    <row r="3866" spans="1:6" ht="15.75" customHeight="1">
      <c r="A3866" s="5">
        <v>3865</v>
      </c>
      <c r="B3866" s="6" t="s">
        <v>11260</v>
      </c>
      <c r="C3866" s="6" t="s">
        <v>11261</v>
      </c>
      <c r="D3866" s="4" t="s">
        <v>11262</v>
      </c>
      <c r="E3866" s="4" t="s">
        <v>40</v>
      </c>
      <c r="F3866" s="4" t="s">
        <v>23</v>
      </c>
    </row>
    <row r="3867" spans="1:6" ht="15.75" customHeight="1">
      <c r="A3867" s="5">
        <v>3866</v>
      </c>
      <c r="B3867" s="6" t="s">
        <v>11263</v>
      </c>
      <c r="C3867" s="6" t="s">
        <v>11264</v>
      </c>
      <c r="D3867" s="4" t="s">
        <v>11265</v>
      </c>
      <c r="E3867" s="4" t="s">
        <v>6195</v>
      </c>
      <c r="F3867" s="4" t="s">
        <v>23</v>
      </c>
    </row>
    <row r="3868" spans="1:6" ht="15.75" customHeight="1">
      <c r="A3868" s="5">
        <v>3867</v>
      </c>
      <c r="B3868" s="6" t="s">
        <v>11266</v>
      </c>
      <c r="C3868" s="6" t="s">
        <v>11267</v>
      </c>
      <c r="D3868" s="4" t="s">
        <v>11268</v>
      </c>
      <c r="E3868" s="4" t="s">
        <v>6195</v>
      </c>
      <c r="F3868" s="4" t="s">
        <v>23</v>
      </c>
    </row>
    <row r="3869" spans="1:6" ht="15.75" customHeight="1">
      <c r="A3869" s="5">
        <v>3868</v>
      </c>
      <c r="B3869" s="6" t="s">
        <v>11269</v>
      </c>
      <c r="C3869" s="6" t="s">
        <v>11270</v>
      </c>
      <c r="D3869" s="4" t="s">
        <v>11271</v>
      </c>
      <c r="E3869" s="4" t="s">
        <v>6176</v>
      </c>
      <c r="F3869" s="4" t="s">
        <v>23</v>
      </c>
    </row>
    <row r="3870" spans="1:6" ht="15.75" customHeight="1">
      <c r="A3870" s="5">
        <v>3869</v>
      </c>
      <c r="B3870" s="6" t="s">
        <v>11272</v>
      </c>
      <c r="C3870" s="6" t="s">
        <v>11273</v>
      </c>
      <c r="D3870" s="4" t="s">
        <v>10261</v>
      </c>
      <c r="E3870" s="4" t="s">
        <v>6195</v>
      </c>
      <c r="F3870" s="4" t="s">
        <v>23</v>
      </c>
    </row>
    <row r="3871" spans="1:6" ht="15.75" customHeight="1">
      <c r="A3871" s="5">
        <v>3870</v>
      </c>
      <c r="B3871" s="6" t="s">
        <v>10262</v>
      </c>
      <c r="C3871" s="6" t="s">
        <v>11274</v>
      </c>
      <c r="D3871" s="4" t="s">
        <v>11275</v>
      </c>
      <c r="E3871" s="4" t="s">
        <v>6195</v>
      </c>
      <c r="F3871" s="4" t="s">
        <v>23</v>
      </c>
    </row>
    <row r="3872" spans="1:6" ht="15.75" customHeight="1">
      <c r="A3872" s="5">
        <v>3871</v>
      </c>
      <c r="B3872" s="6" t="s">
        <v>11276</v>
      </c>
      <c r="C3872" s="6" t="s">
        <v>11277</v>
      </c>
      <c r="D3872" s="4" t="s">
        <v>11278</v>
      </c>
      <c r="E3872" s="4" t="s">
        <v>1769</v>
      </c>
      <c r="F3872" s="4" t="s">
        <v>23</v>
      </c>
    </row>
    <row r="3873" spans="1:6" ht="15.75" customHeight="1">
      <c r="A3873" s="5">
        <v>3872</v>
      </c>
      <c r="B3873" s="6" t="s">
        <v>11279</v>
      </c>
      <c r="C3873" s="6" t="s">
        <v>11280</v>
      </c>
      <c r="D3873" s="4" t="s">
        <v>11281</v>
      </c>
      <c r="E3873" s="4" t="s">
        <v>6195</v>
      </c>
      <c r="F3873" s="4" t="s">
        <v>23</v>
      </c>
    </row>
    <row r="3874" spans="1:6" ht="15.75" customHeight="1">
      <c r="A3874" s="5">
        <v>3873</v>
      </c>
      <c r="B3874" s="6" t="s">
        <v>11282</v>
      </c>
      <c r="C3874" s="6" t="s">
        <v>11283</v>
      </c>
      <c r="D3874" s="4" t="s">
        <v>11284</v>
      </c>
      <c r="E3874" s="4" t="s">
        <v>6195</v>
      </c>
      <c r="F3874" s="4" t="s">
        <v>23</v>
      </c>
    </row>
    <row r="3875" spans="1:6" ht="15.75" customHeight="1">
      <c r="A3875" s="5">
        <v>3874</v>
      </c>
      <c r="B3875" s="6" t="s">
        <v>11285</v>
      </c>
      <c r="C3875" s="6" t="s">
        <v>11286</v>
      </c>
      <c r="D3875" s="4"/>
      <c r="E3875" s="4"/>
      <c r="F3875" s="4"/>
    </row>
    <row r="3876" spans="1:6" ht="15.75" customHeight="1">
      <c r="A3876" s="5">
        <v>3875</v>
      </c>
      <c r="B3876" s="6" t="s">
        <v>11287</v>
      </c>
      <c r="C3876" s="6" t="s">
        <v>11288</v>
      </c>
      <c r="D3876" s="4"/>
      <c r="E3876" s="4"/>
      <c r="F3876" s="4"/>
    </row>
    <row r="3877" spans="1:6" ht="15.75" customHeight="1">
      <c r="A3877" s="5">
        <v>3876</v>
      </c>
      <c r="B3877" s="6" t="s">
        <v>11289</v>
      </c>
      <c r="C3877" s="6" t="s">
        <v>11290</v>
      </c>
      <c r="D3877" s="4"/>
      <c r="E3877" s="4"/>
      <c r="F3877" s="4"/>
    </row>
    <row r="3878" spans="1:6" ht="15.75" customHeight="1">
      <c r="A3878" s="5">
        <v>3877</v>
      </c>
      <c r="B3878" s="6" t="s">
        <v>11291</v>
      </c>
      <c r="C3878" s="6" t="s">
        <v>11292</v>
      </c>
      <c r="D3878" s="4"/>
      <c r="E3878" s="4"/>
      <c r="F3878" s="4"/>
    </row>
    <row r="3879" spans="1:6" ht="15.75" customHeight="1">
      <c r="A3879" s="5">
        <v>3878</v>
      </c>
      <c r="B3879" s="6" t="s">
        <v>11293</v>
      </c>
      <c r="C3879" s="6" t="s">
        <v>11294</v>
      </c>
      <c r="D3879" s="4"/>
      <c r="E3879" s="4"/>
      <c r="F3879" s="4"/>
    </row>
    <row r="3880" spans="1:6" ht="15.75" customHeight="1">
      <c r="A3880" s="5">
        <v>3879</v>
      </c>
      <c r="B3880" s="6" t="s">
        <v>11295</v>
      </c>
      <c r="C3880" s="6" t="s">
        <v>11296</v>
      </c>
      <c r="D3880" s="4"/>
      <c r="E3880" s="4"/>
      <c r="F3880" s="4"/>
    </row>
    <row r="3881" spans="1:6" ht="15.75" customHeight="1">
      <c r="A3881" s="5">
        <v>3880</v>
      </c>
      <c r="B3881" s="6" t="s">
        <v>11297</v>
      </c>
      <c r="C3881" s="6" t="s">
        <v>11298</v>
      </c>
      <c r="D3881" s="4"/>
      <c r="E3881" s="4"/>
      <c r="F3881" s="4"/>
    </row>
    <row r="3882" spans="1:6" ht="15.75" customHeight="1">
      <c r="A3882" s="5">
        <v>3881</v>
      </c>
      <c r="B3882" s="6" t="s">
        <v>11299</v>
      </c>
      <c r="C3882" s="6" t="s">
        <v>11300</v>
      </c>
      <c r="D3882" s="4"/>
      <c r="E3882" s="4"/>
      <c r="F3882" s="4"/>
    </row>
    <row r="3883" spans="1:6" ht="15.75" customHeight="1">
      <c r="A3883" s="5">
        <v>3882</v>
      </c>
      <c r="B3883" s="6" t="s">
        <v>11301</v>
      </c>
      <c r="C3883" s="6" t="s">
        <v>11302</v>
      </c>
      <c r="D3883" s="4"/>
      <c r="E3883" s="4"/>
      <c r="F3883" s="4"/>
    </row>
    <row r="3884" spans="1:6" ht="15.75" customHeight="1">
      <c r="A3884" s="5">
        <v>3883</v>
      </c>
      <c r="B3884" s="6" t="s">
        <v>11303</v>
      </c>
      <c r="C3884" s="6" t="s">
        <v>11304</v>
      </c>
      <c r="D3884" s="4"/>
      <c r="E3884" s="4"/>
      <c r="F3884" s="4"/>
    </row>
    <row r="3885" spans="1:6" ht="15.75" customHeight="1">
      <c r="A3885" s="5">
        <v>3884</v>
      </c>
      <c r="B3885" s="6" t="s">
        <v>11305</v>
      </c>
      <c r="C3885" s="6" t="s">
        <v>11306</v>
      </c>
      <c r="D3885" s="4"/>
      <c r="E3885" s="4"/>
      <c r="F3885" s="4"/>
    </row>
    <row r="3886" spans="1:6" ht="15.75" customHeight="1">
      <c r="A3886" s="5">
        <v>3885</v>
      </c>
      <c r="B3886" s="6" t="s">
        <v>11307</v>
      </c>
      <c r="C3886" s="6" t="s">
        <v>11308</v>
      </c>
      <c r="D3886" s="4"/>
      <c r="E3886" s="4"/>
      <c r="F3886" s="4"/>
    </row>
    <row r="3887" spans="1:6" ht="15.75" customHeight="1">
      <c r="A3887" s="5">
        <v>3886</v>
      </c>
      <c r="B3887" s="6" t="s">
        <v>11309</v>
      </c>
      <c r="C3887" s="6" t="s">
        <v>11310</v>
      </c>
      <c r="D3887" s="4"/>
      <c r="E3887" s="4"/>
      <c r="F3887" s="4"/>
    </row>
    <row r="3888" spans="1:6" ht="15.75" customHeight="1">
      <c r="A3888" s="5">
        <v>3887</v>
      </c>
      <c r="B3888" s="6" t="s">
        <v>11311</v>
      </c>
      <c r="C3888" s="6" t="s">
        <v>11312</v>
      </c>
      <c r="D3888" s="4"/>
      <c r="E3888" s="4"/>
      <c r="F3888" s="4"/>
    </row>
    <row r="3889" spans="1:6" ht="15.75" customHeight="1">
      <c r="A3889" s="5">
        <v>3888</v>
      </c>
      <c r="B3889" s="6" t="s">
        <v>11313</v>
      </c>
      <c r="C3889" s="6" t="s">
        <v>11314</v>
      </c>
      <c r="D3889" s="4"/>
      <c r="E3889" s="4"/>
      <c r="F3889" s="4"/>
    </row>
    <row r="3890" spans="1:6" ht="15.75" customHeight="1">
      <c r="A3890" s="5">
        <v>3889</v>
      </c>
      <c r="B3890" s="6" t="s">
        <v>11315</v>
      </c>
      <c r="C3890" s="6" t="s">
        <v>11316</v>
      </c>
      <c r="D3890" s="4"/>
      <c r="E3890" s="4"/>
      <c r="F3890" s="4"/>
    </row>
    <row r="3891" spans="1:6" ht="15.75" customHeight="1">
      <c r="A3891" s="5">
        <v>3890</v>
      </c>
      <c r="B3891" s="6" t="s">
        <v>11317</v>
      </c>
      <c r="C3891" s="6" t="s">
        <v>11318</v>
      </c>
      <c r="D3891" s="4"/>
      <c r="E3891" s="4"/>
      <c r="F3891" s="4"/>
    </row>
    <row r="3892" spans="1:6" ht="15.75" customHeight="1">
      <c r="A3892" s="5">
        <v>3891</v>
      </c>
      <c r="B3892" s="6" t="s">
        <v>11319</v>
      </c>
      <c r="C3892" s="6" t="s">
        <v>11320</v>
      </c>
      <c r="D3892" s="4"/>
      <c r="E3892" s="4"/>
      <c r="F3892" s="4"/>
    </row>
    <row r="3893" spans="1:6" ht="15.75" customHeight="1">
      <c r="A3893" s="5">
        <v>3892</v>
      </c>
      <c r="B3893" s="6" t="s">
        <v>11321</v>
      </c>
      <c r="C3893" s="6" t="s">
        <v>11322</v>
      </c>
      <c r="D3893" s="4"/>
      <c r="E3893" s="4"/>
      <c r="F3893" s="4"/>
    </row>
    <row r="3894" spans="1:6" ht="15.75" customHeight="1">
      <c r="A3894" s="5">
        <v>3893</v>
      </c>
      <c r="B3894" s="6" t="s">
        <v>11323</v>
      </c>
      <c r="C3894" s="6" t="s">
        <v>11324</v>
      </c>
      <c r="D3894" s="4"/>
      <c r="E3894" s="4"/>
      <c r="F3894" s="4"/>
    </row>
    <row r="3895" spans="1:6" ht="15.75" customHeight="1">
      <c r="A3895" s="5">
        <v>3894</v>
      </c>
      <c r="B3895" s="6" t="s">
        <v>11325</v>
      </c>
      <c r="C3895" s="6" t="s">
        <v>11326</v>
      </c>
      <c r="D3895" s="4"/>
      <c r="E3895" s="4"/>
      <c r="F3895" s="4"/>
    </row>
    <row r="3896" spans="1:6" ht="15.75" customHeight="1">
      <c r="A3896" s="5">
        <v>3895</v>
      </c>
      <c r="B3896" s="6" t="s">
        <v>11327</v>
      </c>
      <c r="C3896" s="6" t="s">
        <v>11328</v>
      </c>
      <c r="D3896" s="4"/>
      <c r="E3896" s="4"/>
      <c r="F3896" s="4"/>
    </row>
    <row r="3897" spans="1:6" ht="15.75" customHeight="1">
      <c r="A3897" s="5">
        <v>3896</v>
      </c>
      <c r="B3897" s="6" t="s">
        <v>11329</v>
      </c>
      <c r="C3897" s="6" t="s">
        <v>11330</v>
      </c>
      <c r="D3897" s="4"/>
      <c r="E3897" s="4"/>
      <c r="F3897" s="4"/>
    </row>
    <row r="3898" spans="1:6" ht="15.75" customHeight="1">
      <c r="A3898" s="5">
        <v>3897</v>
      </c>
      <c r="B3898" s="6" t="s">
        <v>11331</v>
      </c>
      <c r="C3898" s="6" t="s">
        <v>11332</v>
      </c>
      <c r="D3898" s="4"/>
      <c r="E3898" s="4"/>
      <c r="F3898" s="4"/>
    </row>
    <row r="3899" spans="1:6" ht="15.75" customHeight="1">
      <c r="A3899" s="5">
        <v>3898</v>
      </c>
      <c r="B3899" s="6" t="s">
        <v>11333</v>
      </c>
      <c r="C3899" s="6" t="s">
        <v>11334</v>
      </c>
      <c r="D3899" s="4"/>
      <c r="E3899" s="4"/>
      <c r="F3899" s="4"/>
    </row>
    <row r="3900" spans="1:6" ht="15.75" customHeight="1">
      <c r="A3900" s="5">
        <v>3899</v>
      </c>
      <c r="B3900" s="6" t="s">
        <v>11335</v>
      </c>
      <c r="C3900" s="6" t="s">
        <v>11320</v>
      </c>
      <c r="D3900" s="4"/>
      <c r="E3900" s="4"/>
      <c r="F3900" s="4"/>
    </row>
    <row r="3901" spans="1:6" ht="15.75" customHeight="1">
      <c r="A3901" s="5">
        <v>3900</v>
      </c>
      <c r="B3901" s="6" t="s">
        <v>11336</v>
      </c>
      <c r="C3901" s="6" t="s">
        <v>11337</v>
      </c>
      <c r="D3901" s="4"/>
      <c r="E3901" s="4"/>
      <c r="F3901" s="4"/>
    </row>
    <row r="3902" spans="1:6" ht="15.75" customHeight="1">
      <c r="A3902" s="5">
        <v>3901</v>
      </c>
      <c r="B3902" s="6" t="s">
        <v>11338</v>
      </c>
      <c r="C3902" s="6" t="s">
        <v>11339</v>
      </c>
      <c r="D3902" s="4"/>
      <c r="E3902" s="4"/>
      <c r="F3902" s="4"/>
    </row>
    <row r="3903" spans="1:6" ht="15.75" customHeight="1">
      <c r="A3903" s="5">
        <v>3902</v>
      </c>
      <c r="B3903" s="6" t="s">
        <v>11340</v>
      </c>
      <c r="C3903" s="6" t="s">
        <v>11341</v>
      </c>
      <c r="D3903" s="4"/>
      <c r="E3903" s="4"/>
      <c r="F3903" s="4"/>
    </row>
    <row r="3904" spans="1:6" ht="15.75" customHeight="1">
      <c r="A3904" s="5">
        <v>3903</v>
      </c>
      <c r="B3904" s="6" t="s">
        <v>11342</v>
      </c>
      <c r="C3904" s="6" t="s">
        <v>11343</v>
      </c>
      <c r="D3904" s="4"/>
      <c r="E3904" s="4"/>
      <c r="F3904" s="4"/>
    </row>
    <row r="3905" spans="1:6" ht="15.75" customHeight="1">
      <c r="A3905" s="5">
        <v>3904</v>
      </c>
      <c r="B3905" s="6" t="s">
        <v>11344</v>
      </c>
      <c r="C3905" s="6" t="s">
        <v>11345</v>
      </c>
      <c r="D3905" s="4"/>
      <c r="E3905" s="4"/>
      <c r="F3905" s="4"/>
    </row>
    <row r="3906" spans="1:6" ht="15.75" customHeight="1">
      <c r="A3906" s="5">
        <v>3905</v>
      </c>
      <c r="B3906" s="6" t="s">
        <v>11346</v>
      </c>
      <c r="C3906" s="6" t="s">
        <v>11347</v>
      </c>
      <c r="D3906" s="4"/>
      <c r="E3906" s="4"/>
      <c r="F3906" s="4"/>
    </row>
    <row r="3907" spans="1:6" ht="15.75" customHeight="1">
      <c r="A3907" s="5">
        <v>3906</v>
      </c>
      <c r="B3907" s="6" t="s">
        <v>11348</v>
      </c>
      <c r="C3907" s="6" t="s">
        <v>11349</v>
      </c>
      <c r="D3907" s="4"/>
      <c r="E3907" s="4"/>
      <c r="F3907" s="4"/>
    </row>
    <row r="3908" spans="1:6" ht="15.75" customHeight="1">
      <c r="A3908" s="5">
        <v>3907</v>
      </c>
      <c r="B3908" s="6" t="s">
        <v>11350</v>
      </c>
      <c r="C3908" s="6" t="s">
        <v>11351</v>
      </c>
      <c r="D3908" s="4"/>
      <c r="E3908" s="4"/>
      <c r="F3908" s="4"/>
    </row>
    <row r="3909" spans="1:6" ht="15.75" customHeight="1">
      <c r="A3909" s="5">
        <v>3908</v>
      </c>
      <c r="B3909" s="6" t="s">
        <v>11352</v>
      </c>
      <c r="C3909" s="6" t="s">
        <v>11353</v>
      </c>
      <c r="D3909" s="4"/>
      <c r="E3909" s="4"/>
      <c r="F3909" s="4"/>
    </row>
    <row r="3910" spans="1:6" ht="15.75" customHeight="1">
      <c r="A3910" s="5">
        <v>3909</v>
      </c>
      <c r="B3910" s="6" t="s">
        <v>11354</v>
      </c>
      <c r="C3910" s="6" t="s">
        <v>11355</v>
      </c>
      <c r="D3910" s="4"/>
      <c r="E3910" s="4"/>
      <c r="F3910" s="4"/>
    </row>
    <row r="3911" spans="1:6" ht="15.75" customHeight="1">
      <c r="A3911" s="5">
        <v>3910</v>
      </c>
      <c r="B3911" s="6" t="s">
        <v>11356</v>
      </c>
      <c r="C3911" s="6" t="s">
        <v>11357</v>
      </c>
      <c r="D3911" s="4"/>
      <c r="E3911" s="4"/>
      <c r="F3911" s="4"/>
    </row>
    <row r="3912" spans="1:6" ht="15.75" customHeight="1">
      <c r="A3912" s="5">
        <v>3911</v>
      </c>
      <c r="B3912" s="6" t="s">
        <v>11358</v>
      </c>
      <c r="C3912" s="6" t="s">
        <v>11359</v>
      </c>
      <c r="D3912" s="4"/>
      <c r="E3912" s="4"/>
      <c r="F3912" s="4"/>
    </row>
    <row r="3913" spans="1:6" ht="15.75" customHeight="1">
      <c r="A3913" s="5">
        <v>3912</v>
      </c>
      <c r="B3913" s="6" t="s">
        <v>11360</v>
      </c>
      <c r="C3913" s="6" t="s">
        <v>11361</v>
      </c>
      <c r="D3913" s="4"/>
      <c r="E3913" s="4"/>
      <c r="F3913" s="4"/>
    </row>
    <row r="3914" spans="1:6" ht="15.75" customHeight="1">
      <c r="A3914" s="5">
        <v>3913</v>
      </c>
      <c r="B3914" s="6" t="s">
        <v>11362</v>
      </c>
      <c r="C3914" s="6" t="s">
        <v>11363</v>
      </c>
      <c r="D3914" s="4"/>
      <c r="E3914" s="4"/>
      <c r="F3914" s="4"/>
    </row>
    <row r="3915" spans="1:6" ht="15.75" customHeight="1">
      <c r="A3915" s="5">
        <v>3914</v>
      </c>
      <c r="B3915" s="6" t="s">
        <v>11364</v>
      </c>
      <c r="C3915" s="6" t="s">
        <v>11365</v>
      </c>
      <c r="D3915" s="4"/>
      <c r="E3915" s="4"/>
      <c r="F3915" s="4"/>
    </row>
    <row r="3916" spans="1:6" ht="15.75" customHeight="1">
      <c r="A3916" s="5">
        <v>3915</v>
      </c>
      <c r="B3916" s="6" t="s">
        <v>11366</v>
      </c>
      <c r="C3916" s="6" t="s">
        <v>11367</v>
      </c>
      <c r="D3916" s="4"/>
      <c r="E3916" s="4"/>
      <c r="F3916" s="4"/>
    </row>
    <row r="3917" spans="1:6" ht="15.75" customHeight="1">
      <c r="A3917" s="5">
        <v>3916</v>
      </c>
      <c r="B3917" s="6" t="s">
        <v>11368</v>
      </c>
      <c r="C3917" s="6" t="s">
        <v>11369</v>
      </c>
      <c r="D3917" s="4"/>
      <c r="E3917" s="4"/>
      <c r="F3917" s="4"/>
    </row>
    <row r="3918" spans="1:6" ht="15.75" customHeight="1">
      <c r="A3918" s="5">
        <v>3917</v>
      </c>
      <c r="B3918" s="6" t="s">
        <v>11370</v>
      </c>
      <c r="C3918" s="6" t="s">
        <v>11371</v>
      </c>
      <c r="D3918" s="4"/>
      <c r="E3918" s="4"/>
      <c r="F3918" s="4"/>
    </row>
    <row r="3919" spans="1:6" ht="15.75" customHeight="1">
      <c r="A3919" s="5">
        <v>3918</v>
      </c>
      <c r="B3919" s="6" t="s">
        <v>11372</v>
      </c>
      <c r="C3919" s="6" t="s">
        <v>11373</v>
      </c>
      <c r="D3919" s="4"/>
      <c r="E3919" s="4"/>
      <c r="F3919" s="4"/>
    </row>
    <row r="3920" spans="1:6" ht="15.75" customHeight="1">
      <c r="A3920" s="5">
        <v>3919</v>
      </c>
      <c r="B3920" s="6" t="s">
        <v>11374</v>
      </c>
      <c r="C3920" s="6" t="s">
        <v>11375</v>
      </c>
      <c r="D3920" s="4"/>
      <c r="E3920" s="4"/>
      <c r="F3920" s="4"/>
    </row>
    <row r="3921" spans="1:6" ht="15.75" customHeight="1">
      <c r="A3921" s="5">
        <v>3920</v>
      </c>
      <c r="B3921" s="6" t="s">
        <v>11376</v>
      </c>
      <c r="C3921" s="6" t="s">
        <v>11377</v>
      </c>
      <c r="D3921" s="4"/>
      <c r="E3921" s="4"/>
      <c r="F3921" s="4"/>
    </row>
    <row r="3922" spans="1:6" ht="15.75" customHeight="1">
      <c r="A3922" s="5">
        <v>3921</v>
      </c>
      <c r="B3922" s="6" t="s">
        <v>11378</v>
      </c>
      <c r="C3922" s="6" t="s">
        <v>11379</v>
      </c>
      <c r="D3922" s="4"/>
      <c r="E3922" s="4"/>
      <c r="F3922" s="4"/>
    </row>
    <row r="3923" spans="1:6" ht="15.75" customHeight="1">
      <c r="A3923" s="5">
        <v>3922</v>
      </c>
      <c r="B3923" s="6" t="s">
        <v>11380</v>
      </c>
      <c r="C3923" s="6" t="s">
        <v>11381</v>
      </c>
      <c r="D3923" s="4"/>
      <c r="E3923" s="4"/>
      <c r="F3923" s="4"/>
    </row>
    <row r="3924" spans="1:6" ht="15.75" customHeight="1">
      <c r="A3924" s="5">
        <v>3923</v>
      </c>
      <c r="B3924" s="6" t="s">
        <v>11382</v>
      </c>
      <c r="C3924" s="6" t="s">
        <v>11383</v>
      </c>
      <c r="D3924" s="4"/>
      <c r="E3924" s="4"/>
      <c r="F3924" s="4"/>
    </row>
    <row r="3925" spans="1:6" ht="15.75" customHeight="1">
      <c r="A3925" s="5">
        <v>3924</v>
      </c>
      <c r="B3925" s="6" t="s">
        <v>11384</v>
      </c>
      <c r="C3925" s="6" t="s">
        <v>11385</v>
      </c>
      <c r="D3925" s="4"/>
      <c r="E3925" s="4"/>
      <c r="F3925" s="4"/>
    </row>
    <row r="3926" spans="1:6" ht="15.75" customHeight="1">
      <c r="A3926" s="5">
        <v>3925</v>
      </c>
      <c r="B3926" s="6" t="s">
        <v>11386</v>
      </c>
      <c r="C3926" s="6" t="s">
        <v>11387</v>
      </c>
      <c r="D3926" s="4"/>
      <c r="E3926" s="4"/>
      <c r="F3926" s="4"/>
    </row>
    <row r="3927" spans="1:6" ht="15.75" customHeight="1">
      <c r="A3927" s="5">
        <v>3926</v>
      </c>
      <c r="B3927" s="6" t="s">
        <v>11388</v>
      </c>
      <c r="C3927" s="6" t="s">
        <v>11389</v>
      </c>
      <c r="D3927" s="4"/>
      <c r="E3927" s="4"/>
      <c r="F3927" s="4"/>
    </row>
    <row r="3928" spans="1:6" ht="15.75" customHeight="1">
      <c r="A3928" s="5">
        <v>3927</v>
      </c>
      <c r="B3928" s="6" t="s">
        <v>11390</v>
      </c>
      <c r="C3928" s="6" t="s">
        <v>11391</v>
      </c>
      <c r="D3928" s="4"/>
      <c r="E3928" s="4"/>
      <c r="F3928" s="4"/>
    </row>
    <row r="3929" spans="1:6" ht="15.75" customHeight="1">
      <c r="A3929" s="5">
        <v>3928</v>
      </c>
      <c r="B3929" s="6" t="s">
        <v>11392</v>
      </c>
      <c r="C3929" s="6" t="s">
        <v>11393</v>
      </c>
      <c r="D3929" s="4"/>
      <c r="E3929" s="4"/>
      <c r="F3929" s="4"/>
    </row>
    <row r="3930" spans="1:6" ht="15.75" customHeight="1">
      <c r="A3930" s="5">
        <v>3929</v>
      </c>
      <c r="B3930" s="6" t="s">
        <v>11394</v>
      </c>
      <c r="C3930" s="6" t="s">
        <v>11395</v>
      </c>
      <c r="D3930" s="4"/>
      <c r="E3930" s="4"/>
      <c r="F3930" s="4"/>
    </row>
    <row r="3931" spans="1:6" ht="15.75" customHeight="1">
      <c r="A3931" s="5">
        <v>3930</v>
      </c>
      <c r="B3931" s="6" t="s">
        <v>11396</v>
      </c>
      <c r="C3931" s="6" t="s">
        <v>11397</v>
      </c>
      <c r="D3931" s="4"/>
      <c r="E3931" s="4"/>
      <c r="F3931" s="4"/>
    </row>
    <row r="3932" spans="1:6" ht="15.75" customHeight="1">
      <c r="A3932" s="5">
        <v>3931</v>
      </c>
      <c r="B3932" s="6" t="s">
        <v>11398</v>
      </c>
      <c r="C3932" s="6" t="s">
        <v>11399</v>
      </c>
      <c r="D3932" s="4"/>
      <c r="E3932" s="4"/>
      <c r="F3932" s="4"/>
    </row>
    <row r="3933" spans="1:6" ht="15.75" customHeight="1">
      <c r="A3933" s="5">
        <v>3932</v>
      </c>
      <c r="B3933" s="6" t="s">
        <v>11400</v>
      </c>
      <c r="C3933" s="6" t="s">
        <v>11401</v>
      </c>
      <c r="D3933" s="4"/>
      <c r="E3933" s="4"/>
      <c r="F3933" s="4"/>
    </row>
    <row r="3934" spans="1:6" ht="15.75" customHeight="1">
      <c r="A3934" s="5">
        <v>3933</v>
      </c>
      <c r="B3934" s="6" t="s">
        <v>11402</v>
      </c>
      <c r="C3934" s="6" t="s">
        <v>11403</v>
      </c>
      <c r="D3934" s="4"/>
      <c r="E3934" s="4"/>
      <c r="F3934" s="4"/>
    </row>
    <row r="3935" spans="1:6" ht="15.75" customHeight="1">
      <c r="A3935" s="5">
        <v>3934</v>
      </c>
      <c r="B3935" s="6" t="s">
        <v>11404</v>
      </c>
      <c r="C3935" s="6" t="s">
        <v>11405</v>
      </c>
      <c r="D3935" s="4"/>
      <c r="E3935" s="4"/>
      <c r="F3935" s="4"/>
    </row>
    <row r="3936" spans="1:6" ht="15.75" customHeight="1">
      <c r="A3936" s="5">
        <v>3935</v>
      </c>
      <c r="B3936" s="6" t="s">
        <v>11406</v>
      </c>
      <c r="C3936" s="6" t="s">
        <v>11407</v>
      </c>
      <c r="D3936" s="4"/>
      <c r="E3936" s="4"/>
      <c r="F3936" s="4"/>
    </row>
    <row r="3937" spans="1:6" ht="15.75" customHeight="1">
      <c r="A3937" s="5">
        <v>3936</v>
      </c>
      <c r="B3937" s="6" t="s">
        <v>11408</v>
      </c>
      <c r="C3937" s="6" t="s">
        <v>11409</v>
      </c>
      <c r="D3937" s="4"/>
      <c r="E3937" s="4"/>
      <c r="F3937" s="4"/>
    </row>
    <row r="3938" spans="1:6" ht="15.75" customHeight="1">
      <c r="A3938" s="5">
        <v>3937</v>
      </c>
      <c r="B3938" s="6" t="s">
        <v>11410</v>
      </c>
      <c r="C3938" s="6" t="s">
        <v>11411</v>
      </c>
      <c r="D3938" s="4"/>
      <c r="E3938" s="4"/>
      <c r="F3938" s="4"/>
    </row>
    <row r="3939" spans="1:6" ht="15.75" customHeight="1">
      <c r="A3939" s="5">
        <v>3938</v>
      </c>
      <c r="B3939" s="6" t="s">
        <v>11412</v>
      </c>
      <c r="C3939" s="6" t="s">
        <v>11413</v>
      </c>
      <c r="D3939" s="4"/>
      <c r="E3939" s="4"/>
      <c r="F3939" s="4"/>
    </row>
    <row r="3940" spans="1:6" ht="15.75" customHeight="1">
      <c r="A3940" s="5">
        <v>3939</v>
      </c>
      <c r="B3940" s="6" t="s">
        <v>11414</v>
      </c>
      <c r="C3940" s="6" t="s">
        <v>11415</v>
      </c>
      <c r="D3940" s="4"/>
      <c r="E3940" s="4"/>
      <c r="F3940" s="4"/>
    </row>
    <row r="3941" spans="1:6" ht="15.75" customHeight="1">
      <c r="A3941" s="5">
        <v>3940</v>
      </c>
      <c r="B3941" s="6" t="s">
        <v>11416</v>
      </c>
      <c r="C3941" s="6" t="s">
        <v>11417</v>
      </c>
      <c r="D3941" s="4"/>
      <c r="E3941" s="4"/>
      <c r="F3941" s="4"/>
    </row>
    <row r="3942" spans="1:6" ht="15.75" customHeight="1">
      <c r="A3942" s="5">
        <v>3941</v>
      </c>
      <c r="B3942" s="6" t="s">
        <v>11418</v>
      </c>
      <c r="C3942" s="6" t="s">
        <v>11419</v>
      </c>
      <c r="D3942" s="4"/>
      <c r="E3942" s="4"/>
      <c r="F3942" s="4"/>
    </row>
    <row r="3943" spans="1:6" ht="15.75" customHeight="1">
      <c r="A3943" s="5">
        <v>3942</v>
      </c>
      <c r="B3943" s="6" t="s">
        <v>11420</v>
      </c>
      <c r="C3943" s="6" t="s">
        <v>11421</v>
      </c>
      <c r="D3943" s="4"/>
      <c r="E3943" s="4"/>
      <c r="F3943" s="4"/>
    </row>
    <row r="3944" spans="1:6" ht="15.75" customHeight="1">
      <c r="A3944" s="5">
        <v>3943</v>
      </c>
      <c r="B3944" s="6" t="s">
        <v>11422</v>
      </c>
      <c r="C3944" s="6" t="s">
        <v>11423</v>
      </c>
      <c r="D3944" s="4"/>
      <c r="E3944" s="4"/>
      <c r="F3944" s="4"/>
    </row>
    <row r="3945" spans="1:6" ht="15.75" customHeight="1">
      <c r="A3945" s="5">
        <v>3944</v>
      </c>
      <c r="B3945" s="6" t="s">
        <v>11424</v>
      </c>
      <c r="C3945" s="6" t="s">
        <v>11425</v>
      </c>
      <c r="D3945" s="4"/>
      <c r="E3945" s="4"/>
      <c r="F3945" s="4"/>
    </row>
    <row r="3946" spans="1:6" ht="15.75" customHeight="1">
      <c r="A3946" s="5">
        <v>3945</v>
      </c>
      <c r="B3946" s="6" t="s">
        <v>11426</v>
      </c>
      <c r="C3946" s="6" t="s">
        <v>11427</v>
      </c>
      <c r="D3946" s="4"/>
      <c r="E3946" s="4"/>
      <c r="F3946" s="4"/>
    </row>
    <row r="3947" spans="1:6" ht="15.75" customHeight="1">
      <c r="A3947" s="5">
        <v>3946</v>
      </c>
      <c r="B3947" s="6" t="s">
        <v>11428</v>
      </c>
      <c r="C3947" s="6" t="s">
        <v>11429</v>
      </c>
      <c r="D3947" s="4"/>
      <c r="E3947" s="4"/>
      <c r="F3947" s="4"/>
    </row>
    <row r="3948" spans="1:6" ht="15.75" customHeight="1">
      <c r="A3948" s="5">
        <v>3947</v>
      </c>
      <c r="B3948" s="6" t="s">
        <v>11430</v>
      </c>
      <c r="C3948" s="6" t="s">
        <v>11431</v>
      </c>
      <c r="D3948" s="4"/>
      <c r="E3948" s="4"/>
      <c r="F3948" s="4"/>
    </row>
    <row r="3949" spans="1:6" ht="15.75" customHeight="1">
      <c r="A3949" s="5">
        <v>3948</v>
      </c>
      <c r="B3949" s="6" t="s">
        <v>11432</v>
      </c>
      <c r="C3949" s="6" t="s">
        <v>11433</v>
      </c>
      <c r="D3949" s="4"/>
      <c r="E3949" s="4"/>
      <c r="F3949" s="4"/>
    </row>
    <row r="3950" spans="1:6" ht="15.75" customHeight="1">
      <c r="A3950" s="5">
        <v>3949</v>
      </c>
      <c r="B3950" s="6" t="s">
        <v>11434</v>
      </c>
      <c r="C3950" s="6" t="s">
        <v>11435</v>
      </c>
      <c r="D3950" s="4"/>
      <c r="E3950" s="4"/>
      <c r="F3950" s="4"/>
    </row>
    <row r="3951" spans="1:6" ht="15.75" customHeight="1">
      <c r="A3951" s="5">
        <v>3950</v>
      </c>
      <c r="B3951" s="6" t="s">
        <v>11436</v>
      </c>
      <c r="C3951" s="6" t="s">
        <v>11437</v>
      </c>
      <c r="D3951" s="4"/>
      <c r="E3951" s="4"/>
      <c r="F3951" s="4"/>
    </row>
    <row r="3952" spans="1:6" ht="15.75" customHeight="1">
      <c r="A3952" s="5">
        <v>3951</v>
      </c>
      <c r="B3952" s="6" t="s">
        <v>11438</v>
      </c>
      <c r="C3952" s="6" t="s">
        <v>11439</v>
      </c>
      <c r="D3952" s="4"/>
      <c r="E3952" s="4"/>
      <c r="F3952" s="4"/>
    </row>
    <row r="3953" spans="1:6" ht="15.75" customHeight="1">
      <c r="A3953" s="5">
        <v>3952</v>
      </c>
      <c r="B3953" s="6" t="s">
        <v>11440</v>
      </c>
      <c r="C3953" s="6" t="s">
        <v>11441</v>
      </c>
      <c r="D3953" s="4"/>
      <c r="E3953" s="4"/>
      <c r="F3953" s="4"/>
    </row>
    <row r="3954" spans="1:6" ht="15.75" customHeight="1">
      <c r="A3954" s="5">
        <v>3953</v>
      </c>
      <c r="B3954" s="6" t="s">
        <v>11442</v>
      </c>
      <c r="C3954" s="6" t="s">
        <v>11443</v>
      </c>
      <c r="D3954" s="4"/>
      <c r="E3954" s="4"/>
      <c r="F3954" s="4"/>
    </row>
    <row r="3955" spans="1:6" ht="15.75" customHeight="1">
      <c r="A3955" s="5">
        <v>3954</v>
      </c>
      <c r="B3955" s="6" t="s">
        <v>11444</v>
      </c>
      <c r="C3955" s="6" t="s">
        <v>11445</v>
      </c>
      <c r="D3955" s="4"/>
      <c r="E3955" s="4"/>
      <c r="F3955" s="4"/>
    </row>
    <row r="3956" spans="1:6" ht="15.75" customHeight="1">
      <c r="A3956" s="5">
        <v>3955</v>
      </c>
      <c r="B3956" s="6" t="s">
        <v>11446</v>
      </c>
      <c r="C3956" s="6" t="s">
        <v>11447</v>
      </c>
      <c r="D3956" s="4"/>
      <c r="E3956" s="4"/>
      <c r="F3956" s="4"/>
    </row>
    <row r="3957" spans="1:6" ht="15.75" customHeight="1">
      <c r="A3957" s="5">
        <v>3956</v>
      </c>
      <c r="B3957" s="6" t="s">
        <v>11448</v>
      </c>
      <c r="C3957" s="6" t="s">
        <v>11449</v>
      </c>
      <c r="D3957" s="4"/>
      <c r="E3957" s="4"/>
      <c r="F3957" s="4"/>
    </row>
    <row r="3958" spans="1:6" ht="15.75" customHeight="1">
      <c r="A3958" s="5">
        <v>3957</v>
      </c>
      <c r="B3958" s="6" t="s">
        <v>11450</v>
      </c>
      <c r="C3958" s="6" t="s">
        <v>11451</v>
      </c>
      <c r="D3958" s="4"/>
      <c r="E3958" s="4"/>
      <c r="F3958" s="4"/>
    </row>
    <row r="3959" spans="1:6" ht="15.75" customHeight="1">
      <c r="A3959" s="5">
        <v>3958</v>
      </c>
      <c r="B3959" s="6" t="s">
        <v>11452</v>
      </c>
      <c r="C3959" s="6" t="s">
        <v>11453</v>
      </c>
      <c r="D3959" s="4"/>
      <c r="E3959" s="4"/>
      <c r="F3959" s="4"/>
    </row>
    <row r="3960" spans="1:6" ht="15.75" customHeight="1">
      <c r="A3960" s="5">
        <v>3959</v>
      </c>
      <c r="B3960" s="6" t="s">
        <v>11454</v>
      </c>
      <c r="C3960" s="6" t="s">
        <v>11455</v>
      </c>
      <c r="D3960" s="4"/>
      <c r="E3960" s="4"/>
      <c r="F3960" s="4"/>
    </row>
    <row r="3961" spans="1:6" ht="15.75" customHeight="1">
      <c r="A3961" s="5">
        <v>3960</v>
      </c>
      <c r="B3961" s="6" t="s">
        <v>11456</v>
      </c>
      <c r="C3961" s="6" t="s">
        <v>11457</v>
      </c>
      <c r="D3961" s="4"/>
      <c r="E3961" s="4"/>
      <c r="F3961" s="4"/>
    </row>
    <row r="3962" spans="1:6" ht="15.75" customHeight="1">
      <c r="A3962" s="5">
        <v>3961</v>
      </c>
      <c r="B3962" s="6" t="s">
        <v>11458</v>
      </c>
      <c r="C3962" s="6" t="s">
        <v>11459</v>
      </c>
      <c r="D3962" s="4"/>
      <c r="E3962" s="4"/>
      <c r="F3962" s="4"/>
    </row>
    <row r="3963" spans="1:6" ht="15.75" customHeight="1">
      <c r="A3963" s="5">
        <v>3962</v>
      </c>
      <c r="B3963" s="6" t="s">
        <v>11460</v>
      </c>
      <c r="C3963" s="6" t="s">
        <v>11461</v>
      </c>
      <c r="D3963" s="4"/>
      <c r="E3963" s="4"/>
      <c r="F3963" s="4"/>
    </row>
    <row r="3964" spans="1:6" ht="15.75" customHeight="1">
      <c r="A3964" s="5">
        <v>3963</v>
      </c>
      <c r="B3964" s="6" t="s">
        <v>11462</v>
      </c>
      <c r="C3964" s="6" t="s">
        <v>11463</v>
      </c>
      <c r="D3964" s="4"/>
      <c r="E3964" s="4"/>
      <c r="F3964" s="4"/>
    </row>
    <row r="3965" spans="1:6" ht="15.75" customHeight="1">
      <c r="A3965" s="5">
        <v>3964</v>
      </c>
      <c r="B3965" s="6" t="s">
        <v>11464</v>
      </c>
      <c r="C3965" s="6" t="s">
        <v>11465</v>
      </c>
      <c r="D3965" s="4"/>
      <c r="E3965" s="4"/>
      <c r="F3965" s="4"/>
    </row>
    <row r="3966" spans="1:6" ht="15.75" customHeight="1">
      <c r="A3966" s="5">
        <v>3965</v>
      </c>
      <c r="B3966" s="6" t="s">
        <v>11466</v>
      </c>
      <c r="C3966" s="6" t="s">
        <v>11467</v>
      </c>
      <c r="D3966" s="4"/>
      <c r="E3966" s="4"/>
      <c r="F3966" s="4"/>
    </row>
    <row r="3967" spans="1:6" ht="15.75" customHeight="1">
      <c r="A3967" s="5">
        <v>3966</v>
      </c>
      <c r="B3967" s="6" t="s">
        <v>11468</v>
      </c>
      <c r="C3967" s="6" t="s">
        <v>11469</v>
      </c>
      <c r="D3967" s="4"/>
      <c r="E3967" s="4"/>
      <c r="F3967" s="4"/>
    </row>
    <row r="3968" spans="1:6" ht="15.75" customHeight="1">
      <c r="A3968" s="5">
        <v>3967</v>
      </c>
      <c r="B3968" s="6" t="s">
        <v>11470</v>
      </c>
      <c r="C3968" s="6" t="s">
        <v>11471</v>
      </c>
      <c r="D3968" s="4"/>
      <c r="E3968" s="4"/>
      <c r="F3968" s="4"/>
    </row>
    <row r="3969" spans="1:6" ht="15.75" customHeight="1">
      <c r="A3969" s="5">
        <v>3968</v>
      </c>
      <c r="B3969" s="6" t="s">
        <v>11472</v>
      </c>
      <c r="C3969" s="6" t="s">
        <v>11473</v>
      </c>
      <c r="D3969" s="4"/>
      <c r="E3969" s="4"/>
      <c r="F3969" s="4"/>
    </row>
    <row r="3970" spans="1:6" ht="15.75" customHeight="1">
      <c r="A3970" s="5">
        <v>3969</v>
      </c>
      <c r="B3970" s="6" t="s">
        <v>11474</v>
      </c>
      <c r="C3970" s="6" t="s">
        <v>11475</v>
      </c>
      <c r="D3970" s="4"/>
      <c r="E3970" s="4"/>
      <c r="F3970" s="4"/>
    </row>
    <row r="3971" spans="1:6" ht="15.75" customHeight="1">
      <c r="A3971" s="5">
        <v>3970</v>
      </c>
      <c r="B3971" s="6" t="s">
        <v>11476</v>
      </c>
      <c r="C3971" s="6" t="s">
        <v>11477</v>
      </c>
      <c r="D3971" s="4"/>
      <c r="E3971" s="4"/>
      <c r="F3971" s="4"/>
    </row>
    <row r="3972" spans="1:6" ht="15.75" customHeight="1">
      <c r="A3972" s="5">
        <v>3971</v>
      </c>
      <c r="B3972" s="6" t="s">
        <v>11478</v>
      </c>
      <c r="C3972" s="6" t="s">
        <v>11479</v>
      </c>
      <c r="D3972" s="4"/>
      <c r="E3972" s="4"/>
      <c r="F3972" s="4"/>
    </row>
    <row r="3973" spans="1:6" ht="15.75" customHeight="1">
      <c r="A3973" s="5">
        <v>3972</v>
      </c>
      <c r="B3973" s="6" t="s">
        <v>11480</v>
      </c>
      <c r="C3973" s="6" t="s">
        <v>11481</v>
      </c>
      <c r="D3973" s="4"/>
      <c r="E3973" s="4"/>
      <c r="F3973" s="4"/>
    </row>
    <row r="3974" spans="1:6" ht="15.75" customHeight="1">
      <c r="A3974" s="5">
        <v>3973</v>
      </c>
      <c r="B3974" s="6" t="s">
        <v>11482</v>
      </c>
      <c r="C3974" s="6" t="s">
        <v>11483</v>
      </c>
      <c r="D3974" s="4"/>
      <c r="E3974" s="4"/>
      <c r="F3974" s="4"/>
    </row>
    <row r="3975" spans="1:6" ht="15.75" customHeight="1">
      <c r="A3975" s="5">
        <v>3974</v>
      </c>
      <c r="B3975" s="6" t="s">
        <v>11484</v>
      </c>
      <c r="C3975" s="6" t="s">
        <v>11485</v>
      </c>
      <c r="D3975" s="4"/>
      <c r="E3975" s="4"/>
      <c r="F3975" s="4"/>
    </row>
    <row r="3976" spans="1:6" ht="15.75" customHeight="1">
      <c r="A3976" s="5">
        <v>3975</v>
      </c>
      <c r="B3976" s="6" t="s">
        <v>11486</v>
      </c>
      <c r="C3976" s="6" t="s">
        <v>11487</v>
      </c>
      <c r="D3976" s="4"/>
      <c r="E3976" s="4"/>
      <c r="F3976" s="4"/>
    </row>
    <row r="3977" spans="1:6" ht="15.75" customHeight="1">
      <c r="A3977" s="5">
        <v>3976</v>
      </c>
      <c r="B3977" s="6" t="s">
        <v>11488</v>
      </c>
      <c r="C3977" s="6" t="s">
        <v>11489</v>
      </c>
      <c r="D3977" s="4"/>
      <c r="E3977" s="4"/>
      <c r="F3977" s="4"/>
    </row>
    <row r="3978" spans="1:6" ht="15.75" customHeight="1">
      <c r="A3978" s="5">
        <v>3977</v>
      </c>
      <c r="B3978" s="6" t="s">
        <v>11490</v>
      </c>
      <c r="C3978" s="6" t="s">
        <v>11491</v>
      </c>
      <c r="D3978" s="4"/>
      <c r="E3978" s="4"/>
      <c r="F3978" s="4"/>
    </row>
    <row r="3979" spans="1:6" ht="15.75" customHeight="1">
      <c r="A3979" s="5">
        <v>3978</v>
      </c>
      <c r="B3979" s="6" t="s">
        <v>11492</v>
      </c>
      <c r="C3979" s="6" t="s">
        <v>11493</v>
      </c>
      <c r="D3979" s="4"/>
      <c r="E3979" s="4"/>
      <c r="F3979" s="4"/>
    </row>
    <row r="3980" spans="1:6" ht="15.75" customHeight="1">
      <c r="A3980" s="5">
        <v>3979</v>
      </c>
      <c r="B3980" s="6" t="s">
        <v>11494</v>
      </c>
      <c r="C3980" s="6" t="s">
        <v>11495</v>
      </c>
      <c r="D3980" s="4"/>
      <c r="E3980" s="4"/>
      <c r="F3980" s="4"/>
    </row>
    <row r="3981" spans="1:6" ht="15.75" customHeight="1">
      <c r="A3981" s="5">
        <v>3980</v>
      </c>
      <c r="B3981" s="6" t="s">
        <v>11496</v>
      </c>
      <c r="C3981" s="6" t="s">
        <v>11497</v>
      </c>
      <c r="D3981" s="4"/>
      <c r="E3981" s="4"/>
      <c r="F3981" s="4"/>
    </row>
    <row r="3982" spans="1:6" ht="15.75" customHeight="1">
      <c r="A3982" s="5">
        <v>3981</v>
      </c>
      <c r="B3982" s="6" t="s">
        <v>11498</v>
      </c>
      <c r="C3982" s="6" t="s">
        <v>11499</v>
      </c>
      <c r="D3982" s="4"/>
      <c r="E3982" s="4"/>
      <c r="F3982" s="4"/>
    </row>
    <row r="3983" spans="1:6" ht="15.75" customHeight="1">
      <c r="A3983" s="5">
        <v>3982</v>
      </c>
      <c r="B3983" s="6" t="s">
        <v>11500</v>
      </c>
      <c r="C3983" s="6" t="s">
        <v>11501</v>
      </c>
      <c r="D3983" s="4"/>
      <c r="E3983" s="4"/>
      <c r="F3983" s="4"/>
    </row>
    <row r="3984" spans="1:6" ht="15.75" customHeight="1">
      <c r="A3984" s="5">
        <v>3983</v>
      </c>
      <c r="B3984" s="6" t="s">
        <v>11502</v>
      </c>
      <c r="C3984" s="6" t="s">
        <v>11503</v>
      </c>
      <c r="D3984" s="4"/>
      <c r="E3984" s="4"/>
      <c r="F3984" s="4"/>
    </row>
    <row r="3985" spans="1:6" ht="15.75" customHeight="1">
      <c r="A3985" s="5">
        <v>3984</v>
      </c>
      <c r="B3985" s="6" t="s">
        <v>11504</v>
      </c>
      <c r="C3985" s="6" t="s">
        <v>11505</v>
      </c>
      <c r="D3985" s="4"/>
      <c r="E3985" s="4"/>
      <c r="F3985" s="4"/>
    </row>
    <row r="3986" spans="1:6" ht="15.75" customHeight="1">
      <c r="A3986" s="5">
        <v>3985</v>
      </c>
      <c r="B3986" s="6" t="s">
        <v>11506</v>
      </c>
      <c r="C3986" s="6" t="s">
        <v>11507</v>
      </c>
      <c r="D3986" s="4"/>
      <c r="E3986" s="4"/>
      <c r="F3986" s="4"/>
    </row>
    <row r="3987" spans="1:6" ht="15.75" customHeight="1">
      <c r="A3987" s="5">
        <v>3986</v>
      </c>
      <c r="B3987" s="6" t="s">
        <v>11508</v>
      </c>
      <c r="C3987" s="6" t="s">
        <v>11509</v>
      </c>
      <c r="D3987" s="4"/>
      <c r="E3987" s="4"/>
      <c r="F3987" s="4"/>
    </row>
    <row r="3988" spans="1:6" ht="15.75" customHeight="1">
      <c r="A3988" s="5">
        <v>3987</v>
      </c>
      <c r="B3988" s="6" t="s">
        <v>11510</v>
      </c>
      <c r="C3988" s="6" t="s">
        <v>11511</v>
      </c>
      <c r="D3988" s="4"/>
      <c r="E3988" s="4"/>
      <c r="F3988" s="4"/>
    </row>
    <row r="3989" spans="1:6" ht="15.75" customHeight="1">
      <c r="A3989" s="5">
        <v>3988</v>
      </c>
      <c r="B3989" s="6" t="s">
        <v>11512</v>
      </c>
      <c r="C3989" s="6" t="s">
        <v>11513</v>
      </c>
      <c r="D3989" s="4"/>
      <c r="E3989" s="4"/>
      <c r="F3989" s="4"/>
    </row>
    <row r="3990" spans="1:6" ht="15.75" customHeight="1">
      <c r="A3990" s="5">
        <v>3989</v>
      </c>
      <c r="B3990" s="6" t="s">
        <v>11514</v>
      </c>
      <c r="C3990" s="6" t="s">
        <v>11515</v>
      </c>
      <c r="D3990" s="4"/>
      <c r="E3990" s="4"/>
      <c r="F3990" s="4"/>
    </row>
    <row r="3991" spans="1:6" ht="15.75" customHeight="1">
      <c r="A3991" s="5">
        <v>3990</v>
      </c>
      <c r="B3991" s="6" t="s">
        <v>11516</v>
      </c>
      <c r="C3991" s="6" t="s">
        <v>11517</v>
      </c>
      <c r="D3991" s="4"/>
      <c r="E3991" s="4"/>
      <c r="F3991" s="4"/>
    </row>
    <row r="3992" spans="1:6" ht="15.75" customHeight="1">
      <c r="A3992" s="5">
        <v>3991</v>
      </c>
      <c r="B3992" s="6" t="s">
        <v>11518</v>
      </c>
      <c r="C3992" s="6" t="s">
        <v>11519</v>
      </c>
      <c r="D3992" s="4"/>
      <c r="E3992" s="4"/>
      <c r="F3992" s="4"/>
    </row>
    <row r="3993" spans="1:6" ht="15.75" customHeight="1">
      <c r="A3993" s="5">
        <v>3992</v>
      </c>
      <c r="B3993" s="6" t="s">
        <v>11520</v>
      </c>
      <c r="C3993" s="6" t="s">
        <v>11521</v>
      </c>
      <c r="D3993" s="4"/>
      <c r="E3993" s="4"/>
      <c r="F3993" s="4"/>
    </row>
    <row r="3994" spans="1:6" ht="15.75" customHeight="1">
      <c r="A3994" s="5">
        <v>3993</v>
      </c>
      <c r="B3994" s="6" t="s">
        <v>11522</v>
      </c>
      <c r="C3994" s="6" t="s">
        <v>11523</v>
      </c>
      <c r="D3994" s="4"/>
      <c r="E3994" s="4"/>
      <c r="F3994" s="4"/>
    </row>
    <row r="3995" spans="1:6" ht="15.75" customHeight="1">
      <c r="A3995" s="5">
        <v>3994</v>
      </c>
      <c r="B3995" s="6" t="s">
        <v>11524</v>
      </c>
      <c r="C3995" s="6" t="s">
        <v>11525</v>
      </c>
      <c r="D3995" s="4"/>
      <c r="E3995" s="4"/>
      <c r="F3995" s="4"/>
    </row>
    <row r="3996" spans="1:6" ht="15.75" customHeight="1">
      <c r="A3996" s="5">
        <v>3995</v>
      </c>
      <c r="B3996" s="6" t="s">
        <v>11526</v>
      </c>
      <c r="C3996" s="6" t="s">
        <v>11527</v>
      </c>
      <c r="D3996" s="4"/>
      <c r="E3996" s="4"/>
      <c r="F3996" s="4"/>
    </row>
    <row r="3997" spans="1:6" ht="15.75" customHeight="1">
      <c r="A3997" s="5">
        <v>3996</v>
      </c>
      <c r="B3997" s="6" t="s">
        <v>11528</v>
      </c>
      <c r="C3997" s="6" t="s">
        <v>11529</v>
      </c>
      <c r="D3997" s="4"/>
      <c r="E3997" s="4"/>
      <c r="F3997" s="4"/>
    </row>
    <row r="3998" spans="1:6" ht="15.75" customHeight="1">
      <c r="A3998" s="5">
        <v>3997</v>
      </c>
      <c r="B3998" s="6" t="s">
        <v>11530</v>
      </c>
      <c r="C3998" s="6" t="s">
        <v>11531</v>
      </c>
      <c r="D3998" s="4"/>
      <c r="E3998" s="4"/>
      <c r="F3998" s="4"/>
    </row>
    <row r="3999" spans="1:6" ht="15.75" customHeight="1">
      <c r="A3999" s="5">
        <v>3998</v>
      </c>
      <c r="B3999" s="6" t="s">
        <v>11532</v>
      </c>
      <c r="C3999" s="6" t="s">
        <v>11533</v>
      </c>
      <c r="D3999" s="4"/>
      <c r="E3999" s="4"/>
      <c r="F3999" s="4"/>
    </row>
    <row r="4000" spans="1:6" ht="15.75" customHeight="1">
      <c r="A4000" s="5">
        <v>3999</v>
      </c>
      <c r="B4000" s="6" t="s">
        <v>11534</v>
      </c>
      <c r="C4000" s="6" t="s">
        <v>11535</v>
      </c>
      <c r="D4000" s="4"/>
      <c r="E4000" s="4"/>
      <c r="F4000" s="4"/>
    </row>
    <row r="4001" spans="1:6" ht="15.75" customHeight="1">
      <c r="A4001" s="5">
        <v>4000</v>
      </c>
      <c r="B4001" s="6" t="s">
        <v>11536</v>
      </c>
      <c r="C4001" s="6" t="s">
        <v>11537</v>
      </c>
      <c r="D4001" s="4"/>
      <c r="E4001" s="4"/>
      <c r="F4001" s="4"/>
    </row>
    <row r="4002" spans="1:6" ht="15.75" customHeight="1">
      <c r="A4002" s="5">
        <v>4001</v>
      </c>
      <c r="B4002" s="6" t="s">
        <v>11538</v>
      </c>
      <c r="C4002" s="6" t="s">
        <v>11539</v>
      </c>
      <c r="D4002" s="4"/>
      <c r="E4002" s="4"/>
      <c r="F4002" s="4"/>
    </row>
    <row r="4003" spans="1:6" ht="15.75" customHeight="1">
      <c r="A4003" s="5">
        <v>4002</v>
      </c>
      <c r="B4003" s="6" t="s">
        <v>11540</v>
      </c>
      <c r="C4003" s="6" t="s">
        <v>11541</v>
      </c>
      <c r="D4003" s="4"/>
      <c r="E4003" s="4"/>
      <c r="F4003" s="4"/>
    </row>
    <row r="4004" spans="1:6" ht="15.75" customHeight="1">
      <c r="A4004" s="5">
        <v>4003</v>
      </c>
      <c r="B4004" s="6" t="s">
        <v>11542</v>
      </c>
      <c r="C4004" s="6" t="s">
        <v>11543</v>
      </c>
      <c r="D4004" s="4"/>
      <c r="E4004" s="4"/>
      <c r="F4004" s="4"/>
    </row>
    <row r="4005" spans="1:6" ht="15.75" customHeight="1">
      <c r="A4005" s="5">
        <v>4004</v>
      </c>
      <c r="B4005" s="6" t="s">
        <v>11544</v>
      </c>
      <c r="C4005" s="6" t="s">
        <v>11545</v>
      </c>
      <c r="D4005" s="4"/>
      <c r="E4005" s="4"/>
      <c r="F4005" s="4"/>
    </row>
    <row r="4006" spans="1:6" ht="15.75" customHeight="1">
      <c r="A4006" s="5">
        <v>4005</v>
      </c>
      <c r="B4006" s="6" t="s">
        <v>11546</v>
      </c>
      <c r="C4006" s="6" t="s">
        <v>11547</v>
      </c>
      <c r="D4006" s="4"/>
      <c r="E4006" s="4"/>
      <c r="F4006" s="4"/>
    </row>
    <row r="4007" spans="1:6" ht="15.75" customHeight="1">
      <c r="A4007" s="5">
        <v>4006</v>
      </c>
      <c r="B4007" s="6" t="s">
        <v>11548</v>
      </c>
      <c r="C4007" s="6" t="s">
        <v>11549</v>
      </c>
      <c r="D4007" s="4"/>
      <c r="E4007" s="4"/>
      <c r="F4007" s="4"/>
    </row>
    <row r="4008" spans="1:6" ht="15.75" customHeight="1">
      <c r="A4008" s="5">
        <v>4007</v>
      </c>
      <c r="B4008" s="6" t="s">
        <v>11550</v>
      </c>
      <c r="C4008" s="6" t="s">
        <v>11551</v>
      </c>
      <c r="D4008" s="4"/>
      <c r="E4008" s="4"/>
      <c r="F4008" s="4"/>
    </row>
    <row r="4009" spans="1:6" ht="15.75" customHeight="1">
      <c r="A4009" s="5">
        <v>4008</v>
      </c>
      <c r="B4009" s="6" t="s">
        <v>11552</v>
      </c>
      <c r="C4009" s="6" t="s">
        <v>11553</v>
      </c>
      <c r="D4009" s="4"/>
      <c r="E4009" s="4"/>
      <c r="F4009" s="4"/>
    </row>
    <row r="4010" spans="1:6" ht="15.75" customHeight="1">
      <c r="A4010" s="5">
        <v>4009</v>
      </c>
      <c r="B4010" s="6" t="s">
        <v>11554</v>
      </c>
      <c r="C4010" s="6" t="s">
        <v>11555</v>
      </c>
      <c r="D4010" s="4"/>
      <c r="E4010" s="4"/>
      <c r="F4010" s="4"/>
    </row>
    <row r="4011" spans="1:6" ht="15.75" customHeight="1">
      <c r="A4011" s="5">
        <v>4010</v>
      </c>
      <c r="B4011" s="6" t="s">
        <v>11556</v>
      </c>
      <c r="C4011" s="6" t="s">
        <v>11557</v>
      </c>
      <c r="D4011" s="4"/>
      <c r="E4011" s="4"/>
      <c r="F4011" s="4"/>
    </row>
    <row r="4012" spans="1:6" ht="15.75" customHeight="1">
      <c r="A4012" s="5">
        <v>4011</v>
      </c>
      <c r="B4012" s="6" t="s">
        <v>11558</v>
      </c>
      <c r="C4012" s="6" t="s">
        <v>11559</v>
      </c>
      <c r="D4012" s="4"/>
      <c r="E4012" s="4"/>
      <c r="F4012" s="4"/>
    </row>
    <row r="4013" spans="1:6" ht="15.75" customHeight="1">
      <c r="A4013" s="5">
        <v>4012</v>
      </c>
      <c r="B4013" s="6" t="s">
        <v>11560</v>
      </c>
      <c r="C4013" s="6" t="s">
        <v>11561</v>
      </c>
      <c r="D4013" s="4"/>
      <c r="E4013" s="4"/>
      <c r="F4013" s="4"/>
    </row>
    <row r="4014" spans="1:6" ht="15.75" customHeight="1">
      <c r="A4014" s="5">
        <v>4013</v>
      </c>
      <c r="B4014" s="6" t="s">
        <v>11562</v>
      </c>
      <c r="C4014" s="6" t="s">
        <v>11563</v>
      </c>
      <c r="D4014" s="4"/>
      <c r="E4014" s="4"/>
      <c r="F4014" s="4"/>
    </row>
    <row r="4015" spans="1:6" ht="15.75" customHeight="1">
      <c r="A4015" s="5">
        <v>4014</v>
      </c>
      <c r="B4015" s="6" t="s">
        <v>11564</v>
      </c>
      <c r="C4015" s="6" t="s">
        <v>11565</v>
      </c>
      <c r="D4015" s="4"/>
      <c r="E4015" s="4"/>
      <c r="F4015" s="4"/>
    </row>
    <row r="4016" spans="1:6" ht="15.75" customHeight="1">
      <c r="A4016" s="5">
        <v>4015</v>
      </c>
      <c r="B4016" s="6" t="s">
        <v>11566</v>
      </c>
      <c r="C4016" s="6" t="s">
        <v>11567</v>
      </c>
      <c r="D4016" s="4"/>
      <c r="E4016" s="4"/>
      <c r="F4016" s="4"/>
    </row>
    <row r="4017" spans="1:6" ht="15.75" customHeight="1">
      <c r="A4017" s="5">
        <v>4016</v>
      </c>
      <c r="B4017" s="6" t="s">
        <v>11568</v>
      </c>
      <c r="C4017" s="6" t="s">
        <v>11569</v>
      </c>
      <c r="D4017" s="4"/>
      <c r="E4017" s="4"/>
      <c r="F4017" s="4"/>
    </row>
    <row r="4018" spans="1:6" ht="15.75" customHeight="1">
      <c r="A4018" s="5">
        <v>4017</v>
      </c>
      <c r="B4018" s="6" t="s">
        <v>11570</v>
      </c>
      <c r="C4018" s="6" t="s">
        <v>11571</v>
      </c>
      <c r="D4018" s="4"/>
      <c r="E4018" s="4"/>
      <c r="F4018" s="4"/>
    </row>
    <row r="4019" spans="1:6" ht="15.75" customHeight="1">
      <c r="A4019" s="5">
        <v>4018</v>
      </c>
      <c r="B4019" s="6" t="s">
        <v>11572</v>
      </c>
      <c r="C4019" s="6" t="s">
        <v>11573</v>
      </c>
      <c r="D4019" s="4"/>
      <c r="E4019" s="4"/>
      <c r="F4019" s="4"/>
    </row>
    <row r="4020" spans="1:6" ht="15.75" customHeight="1">
      <c r="A4020" s="5">
        <v>4019</v>
      </c>
      <c r="B4020" s="6" t="s">
        <v>11574</v>
      </c>
      <c r="C4020" s="6" t="s">
        <v>11575</v>
      </c>
      <c r="D4020" s="4"/>
      <c r="E4020" s="4"/>
      <c r="F4020" s="4"/>
    </row>
    <row r="4021" spans="1:6" ht="15.75" customHeight="1">
      <c r="A4021" s="5">
        <v>4020</v>
      </c>
      <c r="B4021" s="6" t="s">
        <v>11576</v>
      </c>
      <c r="C4021" s="6" t="s">
        <v>11577</v>
      </c>
      <c r="D4021" s="4"/>
      <c r="E4021" s="4"/>
      <c r="F4021" s="4"/>
    </row>
    <row r="4022" spans="1:6" ht="15.75" customHeight="1">
      <c r="A4022" s="5">
        <v>4021</v>
      </c>
      <c r="B4022" s="6" t="s">
        <v>11578</v>
      </c>
      <c r="C4022" s="6" t="s">
        <v>11579</v>
      </c>
      <c r="D4022" s="4"/>
      <c r="E4022" s="4"/>
      <c r="F4022" s="4"/>
    </row>
    <row r="4023" spans="1:6" ht="15.75" customHeight="1">
      <c r="A4023" s="5">
        <v>4022</v>
      </c>
      <c r="B4023" s="6" t="s">
        <v>11580</v>
      </c>
      <c r="C4023" s="6" t="s">
        <v>11581</v>
      </c>
      <c r="D4023" s="4"/>
      <c r="E4023" s="4"/>
      <c r="F4023" s="4"/>
    </row>
    <row r="4024" spans="1:6" ht="15.75" customHeight="1">
      <c r="A4024" s="5">
        <v>4023</v>
      </c>
      <c r="B4024" s="6" t="s">
        <v>11582</v>
      </c>
      <c r="C4024" s="6" t="s">
        <v>11583</v>
      </c>
      <c r="D4024" s="4"/>
      <c r="E4024" s="4"/>
      <c r="F4024" s="4"/>
    </row>
    <row r="4025" spans="1:6" ht="15.75" customHeight="1">
      <c r="A4025" s="5">
        <v>4024</v>
      </c>
      <c r="B4025" s="6" t="s">
        <v>11584</v>
      </c>
      <c r="C4025" s="6" t="s">
        <v>11585</v>
      </c>
      <c r="D4025" s="4"/>
      <c r="E4025" s="4"/>
      <c r="F4025" s="4"/>
    </row>
    <row r="4026" spans="1:6" ht="15.75" customHeight="1">
      <c r="A4026" s="5">
        <v>4025</v>
      </c>
      <c r="B4026" s="6" t="s">
        <v>11586</v>
      </c>
      <c r="C4026" s="6" t="s">
        <v>11587</v>
      </c>
      <c r="D4026" s="4"/>
      <c r="E4026" s="4"/>
      <c r="F4026" s="4"/>
    </row>
    <row r="4027" spans="1:6" ht="15.75" customHeight="1">
      <c r="A4027" s="5">
        <v>4026</v>
      </c>
      <c r="B4027" s="6" t="s">
        <v>11588</v>
      </c>
      <c r="C4027" s="6" t="s">
        <v>11589</v>
      </c>
      <c r="D4027" s="4"/>
      <c r="E4027" s="4"/>
      <c r="F4027" s="4"/>
    </row>
    <row r="4028" spans="1:6" ht="15.75" customHeight="1">
      <c r="A4028" s="5">
        <v>4027</v>
      </c>
      <c r="B4028" s="6" t="s">
        <v>11590</v>
      </c>
      <c r="C4028" s="6" t="s">
        <v>11591</v>
      </c>
      <c r="D4028" s="4"/>
      <c r="E4028" s="4"/>
      <c r="F4028" s="4"/>
    </row>
    <row r="4029" spans="1:6" ht="15.75" customHeight="1">
      <c r="A4029" s="5">
        <v>4028</v>
      </c>
      <c r="B4029" s="6" t="s">
        <v>11592</v>
      </c>
      <c r="C4029" s="6" t="s">
        <v>11593</v>
      </c>
      <c r="D4029" s="4"/>
      <c r="E4029" s="4"/>
      <c r="F4029" s="4"/>
    </row>
    <row r="4030" spans="1:6" ht="15.75" customHeight="1">
      <c r="A4030" s="5">
        <v>4029</v>
      </c>
      <c r="B4030" s="6" t="s">
        <v>11594</v>
      </c>
      <c r="C4030" s="6" t="s">
        <v>11595</v>
      </c>
      <c r="D4030" s="4"/>
      <c r="E4030" s="4"/>
      <c r="F4030" s="4"/>
    </row>
    <row r="4031" spans="1:6" ht="15.75" customHeight="1">
      <c r="A4031" s="5">
        <v>4030</v>
      </c>
      <c r="B4031" s="6" t="s">
        <v>11596</v>
      </c>
      <c r="C4031" s="6" t="s">
        <v>11597</v>
      </c>
      <c r="D4031" s="4"/>
      <c r="E4031" s="4"/>
      <c r="F4031" s="4"/>
    </row>
    <row r="4032" spans="1:6" ht="15.75" customHeight="1">
      <c r="A4032" s="5">
        <v>4031</v>
      </c>
      <c r="B4032" s="6" t="s">
        <v>7661</v>
      </c>
      <c r="C4032" s="6" t="s">
        <v>11598</v>
      </c>
      <c r="D4032" s="4"/>
      <c r="E4032" s="4"/>
      <c r="F4032" s="4"/>
    </row>
    <row r="4033" spans="1:6" ht="15.75" customHeight="1">
      <c r="A4033" s="5">
        <v>4032</v>
      </c>
      <c r="B4033" s="6" t="s">
        <v>11599</v>
      </c>
      <c r="C4033" s="6" t="s">
        <v>11600</v>
      </c>
      <c r="D4033" s="4"/>
      <c r="E4033" s="4"/>
      <c r="F4033" s="4"/>
    </row>
    <row r="4034" spans="1:6" ht="15.75" customHeight="1">
      <c r="A4034" s="5">
        <v>4033</v>
      </c>
      <c r="B4034" s="6" t="s">
        <v>11601</v>
      </c>
      <c r="C4034" s="6" t="s">
        <v>11602</v>
      </c>
      <c r="D4034" s="4"/>
      <c r="E4034" s="4"/>
      <c r="F4034" s="4"/>
    </row>
    <row r="4035" spans="1:6" ht="15.75" customHeight="1">
      <c r="A4035" s="5">
        <v>4034</v>
      </c>
      <c r="B4035" s="6" t="s">
        <v>11603</v>
      </c>
      <c r="C4035" s="6" t="s">
        <v>11604</v>
      </c>
      <c r="D4035" s="4"/>
      <c r="E4035" s="4"/>
      <c r="F4035" s="4"/>
    </row>
    <row r="4036" spans="1:6" ht="15.75" customHeight="1">
      <c r="A4036" s="5">
        <v>4035</v>
      </c>
      <c r="B4036" s="6" t="s">
        <v>11605</v>
      </c>
      <c r="C4036" s="6" t="s">
        <v>11606</v>
      </c>
      <c r="D4036" s="4"/>
      <c r="E4036" s="4"/>
      <c r="F4036" s="4"/>
    </row>
    <row r="4037" spans="1:6" ht="15.75" customHeight="1">
      <c r="A4037" s="5">
        <v>4036</v>
      </c>
      <c r="B4037" s="6" t="s">
        <v>11607</v>
      </c>
      <c r="C4037" s="6" t="s">
        <v>11608</v>
      </c>
      <c r="D4037" s="4"/>
      <c r="E4037" s="4"/>
      <c r="F4037" s="4"/>
    </row>
    <row r="4038" spans="1:6" ht="15.75" customHeight="1">
      <c r="A4038" s="5">
        <v>4037</v>
      </c>
      <c r="B4038" s="6" t="s">
        <v>11609</v>
      </c>
      <c r="C4038" s="6" t="s">
        <v>11610</v>
      </c>
      <c r="D4038" s="4"/>
      <c r="E4038" s="4"/>
      <c r="F4038" s="4"/>
    </row>
    <row r="4039" spans="1:6" ht="15.75" customHeight="1">
      <c r="A4039" s="5">
        <v>4038</v>
      </c>
      <c r="B4039" s="6" t="s">
        <v>11611</v>
      </c>
      <c r="C4039" s="6" t="s">
        <v>11612</v>
      </c>
      <c r="D4039" s="4"/>
      <c r="E4039" s="4"/>
      <c r="F4039" s="4"/>
    </row>
    <row r="4040" spans="1:6" ht="15.75" customHeight="1">
      <c r="A4040" s="5">
        <v>4039</v>
      </c>
      <c r="B4040" s="6" t="s">
        <v>11613</v>
      </c>
      <c r="C4040" s="6" t="s">
        <v>11614</v>
      </c>
      <c r="D4040" s="4"/>
      <c r="E4040" s="4"/>
      <c r="F4040" s="4"/>
    </row>
    <row r="4041" spans="1:6" ht="15.75" customHeight="1">
      <c r="A4041" s="5">
        <v>4040</v>
      </c>
      <c r="B4041" s="6" t="s">
        <v>11615</v>
      </c>
      <c r="C4041" s="6" t="s">
        <v>11616</v>
      </c>
      <c r="D4041" s="4"/>
      <c r="E4041" s="4"/>
      <c r="F4041" s="4"/>
    </row>
    <row r="4042" spans="1:6" ht="15.75" customHeight="1">
      <c r="A4042" s="5">
        <v>4041</v>
      </c>
      <c r="B4042" s="6" t="s">
        <v>11617</v>
      </c>
      <c r="C4042" s="6" t="s">
        <v>11618</v>
      </c>
      <c r="D4042" s="4"/>
      <c r="E4042" s="4"/>
      <c r="F4042" s="4"/>
    </row>
    <row r="4043" spans="1:6" ht="15.75" customHeight="1">
      <c r="A4043" s="5">
        <v>4042</v>
      </c>
      <c r="B4043" s="6" t="s">
        <v>11619</v>
      </c>
      <c r="C4043" s="6" t="s">
        <v>11620</v>
      </c>
      <c r="D4043" s="4"/>
      <c r="E4043" s="4"/>
      <c r="F4043" s="4"/>
    </row>
    <row r="4044" spans="1:6" ht="15.75" customHeight="1">
      <c r="A4044" s="5">
        <v>4043</v>
      </c>
      <c r="B4044" s="6" t="s">
        <v>11621</v>
      </c>
      <c r="C4044" s="6" t="s">
        <v>11622</v>
      </c>
      <c r="D4044" s="4"/>
      <c r="E4044" s="4"/>
      <c r="F4044" s="4"/>
    </row>
    <row r="4045" spans="1:6" ht="15.75" customHeight="1">
      <c r="A4045" s="5">
        <v>4044</v>
      </c>
      <c r="B4045" s="6" t="s">
        <v>11623</v>
      </c>
      <c r="C4045" s="6" t="s">
        <v>11624</v>
      </c>
      <c r="D4045" s="4"/>
      <c r="E4045" s="4"/>
      <c r="F4045" s="4"/>
    </row>
    <row r="4046" spans="1:6" ht="15.75" customHeight="1">
      <c r="A4046" s="5">
        <v>4045</v>
      </c>
      <c r="B4046" s="6" t="s">
        <v>11625</v>
      </c>
      <c r="C4046" s="6" t="s">
        <v>11626</v>
      </c>
      <c r="D4046" s="4"/>
      <c r="E4046" s="4"/>
      <c r="F4046" s="4"/>
    </row>
    <row r="4047" spans="1:6" ht="15.75" customHeight="1">
      <c r="A4047" s="5">
        <v>4046</v>
      </c>
      <c r="B4047" s="6" t="s">
        <v>11627</v>
      </c>
      <c r="C4047" s="6" t="s">
        <v>11628</v>
      </c>
      <c r="D4047" s="4"/>
      <c r="E4047" s="4"/>
      <c r="F4047" s="4"/>
    </row>
    <row r="4048" spans="1:6" ht="15.75" customHeight="1">
      <c r="A4048" s="5">
        <v>4047</v>
      </c>
      <c r="B4048" s="6" t="s">
        <v>11629</v>
      </c>
      <c r="C4048" s="6" t="s">
        <v>11630</v>
      </c>
      <c r="D4048" s="4"/>
      <c r="E4048" s="4"/>
      <c r="F4048" s="4"/>
    </row>
    <row r="4049" spans="1:6" ht="15.75" customHeight="1">
      <c r="A4049" s="5">
        <v>4048</v>
      </c>
      <c r="B4049" s="6" t="s">
        <v>11631</v>
      </c>
      <c r="C4049" s="6" t="s">
        <v>11632</v>
      </c>
      <c r="D4049" s="4"/>
      <c r="E4049" s="4"/>
      <c r="F4049" s="4"/>
    </row>
    <row r="4050" spans="1:6" ht="15.75" customHeight="1">
      <c r="A4050" s="5">
        <v>4049</v>
      </c>
      <c r="B4050" s="6" t="s">
        <v>11633</v>
      </c>
      <c r="C4050" s="6" t="s">
        <v>11634</v>
      </c>
      <c r="D4050" s="4"/>
      <c r="E4050" s="4"/>
      <c r="F4050" s="4"/>
    </row>
    <row r="4051" spans="1:6" ht="15.75" customHeight="1">
      <c r="A4051" s="5">
        <v>4050</v>
      </c>
      <c r="B4051" s="6" t="s">
        <v>11635</v>
      </c>
      <c r="C4051" s="6" t="s">
        <v>11636</v>
      </c>
      <c r="D4051" s="4"/>
      <c r="E4051" s="4"/>
      <c r="F4051" s="4"/>
    </row>
    <row r="4052" spans="1:6" ht="15.75" customHeight="1">
      <c r="A4052" s="5">
        <v>4051</v>
      </c>
      <c r="B4052" s="6" t="s">
        <v>11637</v>
      </c>
      <c r="C4052" s="6" t="s">
        <v>11638</v>
      </c>
      <c r="D4052" s="4"/>
      <c r="E4052" s="4"/>
      <c r="F4052" s="4"/>
    </row>
    <row r="4053" spans="1:6" ht="15.75" customHeight="1">
      <c r="A4053" s="5">
        <v>4052</v>
      </c>
      <c r="B4053" s="6" t="s">
        <v>11639</v>
      </c>
      <c r="C4053" s="6" t="s">
        <v>11640</v>
      </c>
      <c r="D4053" s="4"/>
      <c r="E4053" s="4"/>
      <c r="F4053" s="4"/>
    </row>
    <row r="4054" spans="1:6" ht="15.75" customHeight="1">
      <c r="A4054" s="5">
        <v>4053</v>
      </c>
      <c r="B4054" s="6" t="s">
        <v>11641</v>
      </c>
      <c r="C4054" s="6" t="s">
        <v>11642</v>
      </c>
      <c r="D4054" s="4"/>
      <c r="E4054" s="4"/>
      <c r="F4054" s="4"/>
    </row>
    <row r="4055" spans="1:6" ht="15.75" customHeight="1">
      <c r="A4055" s="5">
        <v>4054</v>
      </c>
      <c r="B4055" s="6" t="s">
        <v>11643</v>
      </c>
      <c r="C4055" s="6" t="s">
        <v>11644</v>
      </c>
      <c r="D4055" s="4"/>
      <c r="E4055" s="4"/>
      <c r="F4055" s="4"/>
    </row>
    <row r="4056" spans="1:6" ht="15.75" customHeight="1">
      <c r="A4056" s="5">
        <v>4055</v>
      </c>
      <c r="B4056" s="6" t="s">
        <v>11645</v>
      </c>
      <c r="C4056" s="6" t="s">
        <v>11646</v>
      </c>
      <c r="D4056" s="4"/>
      <c r="E4056" s="4"/>
      <c r="F4056" s="4"/>
    </row>
    <row r="4057" spans="1:6" ht="15.75" customHeight="1">
      <c r="A4057" s="5">
        <v>4056</v>
      </c>
      <c r="B4057" s="6" t="s">
        <v>11647</v>
      </c>
      <c r="C4057" s="6" t="s">
        <v>11648</v>
      </c>
      <c r="D4057" s="4"/>
      <c r="E4057" s="4"/>
      <c r="F4057" s="4"/>
    </row>
    <row r="4058" spans="1:6" ht="15.75" customHeight="1">
      <c r="A4058" s="5">
        <v>4057</v>
      </c>
      <c r="B4058" s="6" t="s">
        <v>11649</v>
      </c>
      <c r="C4058" s="6" t="s">
        <v>11650</v>
      </c>
      <c r="D4058" s="4"/>
      <c r="E4058" s="4"/>
      <c r="F4058" s="4"/>
    </row>
    <row r="4059" spans="1:6" ht="15.75" customHeight="1">
      <c r="A4059" s="5">
        <v>4058</v>
      </c>
      <c r="B4059" s="6" t="s">
        <v>11651</v>
      </c>
      <c r="C4059" s="6" t="s">
        <v>11652</v>
      </c>
      <c r="D4059" s="4"/>
      <c r="E4059" s="4"/>
      <c r="F4059" s="4"/>
    </row>
    <row r="4060" spans="1:6" ht="15.75" customHeight="1">
      <c r="A4060" s="5">
        <v>4059</v>
      </c>
      <c r="B4060" s="6" t="s">
        <v>11653</v>
      </c>
      <c r="C4060" s="6" t="s">
        <v>11654</v>
      </c>
      <c r="D4060" s="4"/>
      <c r="E4060" s="4"/>
      <c r="F4060" s="4"/>
    </row>
    <row r="4061" spans="1:6" ht="15.75" customHeight="1">
      <c r="A4061" s="5">
        <v>4060</v>
      </c>
      <c r="B4061" s="6" t="s">
        <v>11655</v>
      </c>
      <c r="C4061" s="6" t="s">
        <v>11656</v>
      </c>
      <c r="D4061" s="4"/>
      <c r="E4061" s="4"/>
      <c r="F4061" s="4"/>
    </row>
    <row r="4062" spans="1:6" ht="15.75" customHeight="1">
      <c r="A4062" s="5">
        <v>4061</v>
      </c>
      <c r="B4062" s="6" t="s">
        <v>11657</v>
      </c>
      <c r="C4062" s="6" t="s">
        <v>11658</v>
      </c>
      <c r="D4062" s="4"/>
      <c r="E4062" s="4"/>
      <c r="F4062" s="4"/>
    </row>
    <row r="4063" spans="1:6" ht="15.75" customHeight="1">
      <c r="A4063" s="5">
        <v>4062</v>
      </c>
      <c r="B4063" s="6" t="s">
        <v>11659</v>
      </c>
      <c r="C4063" s="6" t="s">
        <v>11660</v>
      </c>
      <c r="D4063" s="4"/>
      <c r="E4063" s="4"/>
      <c r="F4063" s="4"/>
    </row>
    <row r="4064" spans="1:6" ht="15.75" customHeight="1">
      <c r="A4064" s="5">
        <v>4063</v>
      </c>
      <c r="B4064" s="6" t="s">
        <v>11661</v>
      </c>
      <c r="C4064" s="6" t="s">
        <v>11662</v>
      </c>
      <c r="D4064" s="4"/>
      <c r="E4064" s="4"/>
      <c r="F4064" s="4"/>
    </row>
    <row r="4065" spans="1:6" ht="15.75" customHeight="1">
      <c r="A4065" s="5">
        <v>4064</v>
      </c>
      <c r="B4065" s="6" t="s">
        <v>11663</v>
      </c>
      <c r="C4065" s="6" t="s">
        <v>11664</v>
      </c>
      <c r="D4065" s="4"/>
      <c r="E4065" s="4"/>
      <c r="F4065" s="4"/>
    </row>
    <row r="4066" spans="1:6" ht="15.75" customHeight="1">
      <c r="A4066" s="5">
        <v>4065</v>
      </c>
      <c r="B4066" s="6" t="s">
        <v>11665</v>
      </c>
      <c r="C4066" s="6" t="s">
        <v>11666</v>
      </c>
      <c r="D4066" s="4"/>
      <c r="E4066" s="4"/>
      <c r="F4066" s="4"/>
    </row>
    <row r="4067" spans="1:6" ht="15.75" customHeight="1">
      <c r="A4067" s="5">
        <v>4066</v>
      </c>
      <c r="B4067" s="6" t="s">
        <v>11667</v>
      </c>
      <c r="C4067" s="6" t="s">
        <v>11668</v>
      </c>
      <c r="D4067" s="4"/>
      <c r="E4067" s="4"/>
      <c r="F4067" s="4"/>
    </row>
    <row r="4068" spans="1:6" ht="15.75" customHeight="1">
      <c r="A4068" s="5">
        <v>4067</v>
      </c>
      <c r="B4068" s="6" t="s">
        <v>11669</v>
      </c>
      <c r="C4068" s="6" t="s">
        <v>11670</v>
      </c>
      <c r="D4068" s="4"/>
      <c r="E4068" s="4"/>
      <c r="F4068" s="4"/>
    </row>
    <row r="4069" spans="1:6" ht="15.75" customHeight="1">
      <c r="A4069" s="5">
        <v>4068</v>
      </c>
      <c r="B4069" s="6" t="s">
        <v>11671</v>
      </c>
      <c r="C4069" s="6" t="s">
        <v>11672</v>
      </c>
      <c r="D4069" s="4"/>
      <c r="E4069" s="4"/>
      <c r="F4069" s="4"/>
    </row>
    <row r="4070" spans="1:6" ht="15.75" customHeight="1">
      <c r="A4070" s="5">
        <v>4069</v>
      </c>
      <c r="B4070" s="6" t="s">
        <v>11673</v>
      </c>
      <c r="C4070" s="6" t="s">
        <v>11674</v>
      </c>
      <c r="D4070" s="4"/>
      <c r="E4070" s="4"/>
      <c r="F4070" s="4"/>
    </row>
    <row r="4071" spans="1:6" ht="15.75" customHeight="1">
      <c r="A4071" s="5">
        <v>4070</v>
      </c>
      <c r="B4071" s="6" t="s">
        <v>11675</v>
      </c>
      <c r="C4071" s="6" t="s">
        <v>11676</v>
      </c>
      <c r="D4071" s="4"/>
      <c r="E4071" s="4"/>
      <c r="F4071" s="4"/>
    </row>
    <row r="4072" spans="1:6" ht="15.75" customHeight="1">
      <c r="A4072" s="5">
        <v>4071</v>
      </c>
      <c r="B4072" s="6" t="s">
        <v>11677</v>
      </c>
      <c r="C4072" s="6" t="s">
        <v>11678</v>
      </c>
      <c r="D4072" s="4"/>
      <c r="E4072" s="4"/>
      <c r="F4072" s="4"/>
    </row>
    <row r="4073" spans="1:6" ht="15.75" customHeight="1">
      <c r="A4073" s="5">
        <v>4072</v>
      </c>
      <c r="B4073" s="6" t="s">
        <v>11679</v>
      </c>
      <c r="C4073" s="6" t="s">
        <v>11680</v>
      </c>
      <c r="D4073" s="4"/>
      <c r="E4073" s="4"/>
      <c r="F4073" s="4"/>
    </row>
    <row r="4074" spans="1:6" ht="15.75" customHeight="1">
      <c r="A4074" s="5">
        <v>4073</v>
      </c>
      <c r="B4074" s="6" t="s">
        <v>11681</v>
      </c>
      <c r="C4074" s="6" t="s">
        <v>11682</v>
      </c>
      <c r="D4074" s="4"/>
      <c r="E4074" s="4"/>
      <c r="F4074" s="4"/>
    </row>
    <row r="4075" spans="1:6" ht="15.75" customHeight="1">
      <c r="A4075" s="5">
        <v>4074</v>
      </c>
      <c r="B4075" s="6" t="s">
        <v>11683</v>
      </c>
      <c r="C4075" s="6" t="s">
        <v>11684</v>
      </c>
      <c r="D4075" s="4"/>
      <c r="E4075" s="4"/>
      <c r="F4075" s="4"/>
    </row>
    <row r="4076" spans="1:6" ht="15.75" customHeight="1">
      <c r="A4076" s="5">
        <v>4075</v>
      </c>
      <c r="B4076" s="6" t="s">
        <v>11685</v>
      </c>
      <c r="C4076" s="6" t="s">
        <v>11686</v>
      </c>
      <c r="D4076" s="4"/>
      <c r="E4076" s="4"/>
      <c r="F4076" s="4"/>
    </row>
    <row r="4077" spans="1:6" ht="15.75" customHeight="1">
      <c r="A4077" s="5">
        <v>4076</v>
      </c>
      <c r="B4077" s="6" t="s">
        <v>11687</v>
      </c>
      <c r="C4077" s="6" t="s">
        <v>11688</v>
      </c>
      <c r="D4077" s="4"/>
      <c r="E4077" s="4"/>
      <c r="F4077" s="4"/>
    </row>
    <row r="4078" spans="1:6" ht="15.75" customHeight="1">
      <c r="A4078" s="5">
        <v>4077</v>
      </c>
      <c r="B4078" s="6" t="s">
        <v>11689</v>
      </c>
      <c r="C4078" s="6" t="s">
        <v>11690</v>
      </c>
      <c r="D4078" s="4"/>
      <c r="E4078" s="4"/>
      <c r="F4078" s="4"/>
    </row>
    <row r="4079" spans="1:6" ht="15.75" customHeight="1">
      <c r="A4079" s="5">
        <v>4078</v>
      </c>
      <c r="B4079" s="6" t="s">
        <v>11691</v>
      </c>
      <c r="C4079" s="6" t="s">
        <v>11692</v>
      </c>
      <c r="D4079" s="4"/>
      <c r="E4079" s="4"/>
      <c r="F4079" s="4"/>
    </row>
    <row r="4080" spans="1:6" ht="15.75" customHeight="1">
      <c r="A4080" s="5">
        <v>4079</v>
      </c>
      <c r="B4080" s="6" t="s">
        <v>11693</v>
      </c>
      <c r="C4080" s="6" t="s">
        <v>11694</v>
      </c>
      <c r="D4080" s="4"/>
      <c r="E4080" s="4"/>
      <c r="F4080" s="4"/>
    </row>
    <row r="4081" spans="1:6" ht="15.75" customHeight="1">
      <c r="A4081" s="5">
        <v>4080</v>
      </c>
      <c r="B4081" s="6" t="s">
        <v>11695</v>
      </c>
      <c r="C4081" s="6" t="s">
        <v>11696</v>
      </c>
      <c r="D4081" s="4"/>
      <c r="E4081" s="4"/>
      <c r="F4081" s="4"/>
    </row>
    <row r="4082" spans="1:6" ht="15.75" customHeight="1">
      <c r="A4082" s="5">
        <v>4081</v>
      </c>
      <c r="B4082" s="6" t="s">
        <v>11697</v>
      </c>
      <c r="C4082" s="6" t="s">
        <v>11698</v>
      </c>
      <c r="D4082" s="4"/>
      <c r="E4082" s="4"/>
      <c r="F4082" s="4"/>
    </row>
    <row r="4083" spans="1:6" ht="15.75" customHeight="1">
      <c r="A4083" s="5">
        <v>4082</v>
      </c>
      <c r="B4083" s="6" t="s">
        <v>11699</v>
      </c>
      <c r="C4083" s="6" t="s">
        <v>11700</v>
      </c>
      <c r="D4083" s="4"/>
      <c r="E4083" s="4"/>
      <c r="F4083" s="4"/>
    </row>
    <row r="4084" spans="1:6" ht="15.75" customHeight="1">
      <c r="A4084" s="5">
        <v>4083</v>
      </c>
      <c r="B4084" s="6" t="s">
        <v>11701</v>
      </c>
      <c r="C4084" s="6" t="s">
        <v>11702</v>
      </c>
      <c r="D4084" s="4"/>
      <c r="E4084" s="4"/>
      <c r="F4084" s="4"/>
    </row>
    <row r="4085" spans="1:6" ht="15.75" customHeight="1">
      <c r="A4085" s="5">
        <v>4084</v>
      </c>
      <c r="B4085" s="6" t="s">
        <v>11703</v>
      </c>
      <c r="C4085" s="6" t="s">
        <v>11704</v>
      </c>
      <c r="D4085" s="4"/>
      <c r="E4085" s="4"/>
      <c r="F4085" s="4"/>
    </row>
    <row r="4086" spans="1:6" ht="15.75" customHeight="1">
      <c r="A4086" s="5">
        <v>4085</v>
      </c>
      <c r="B4086" s="6" t="s">
        <v>11705</v>
      </c>
      <c r="C4086" s="6" t="s">
        <v>11706</v>
      </c>
      <c r="D4086" s="4"/>
      <c r="E4086" s="4"/>
      <c r="F4086" s="4"/>
    </row>
    <row r="4087" spans="1:6" ht="15.75" customHeight="1">
      <c r="A4087" s="5">
        <v>4086</v>
      </c>
      <c r="B4087" s="6" t="s">
        <v>11707</v>
      </c>
      <c r="C4087" s="6" t="s">
        <v>11708</v>
      </c>
      <c r="D4087" s="4"/>
      <c r="E4087" s="4"/>
      <c r="F4087" s="4"/>
    </row>
    <row r="4088" spans="1:6" ht="15.75" customHeight="1">
      <c r="A4088" s="5">
        <v>4087</v>
      </c>
      <c r="B4088" s="6" t="s">
        <v>11709</v>
      </c>
      <c r="C4088" s="6" t="s">
        <v>11710</v>
      </c>
      <c r="D4088" s="4"/>
      <c r="E4088" s="4"/>
      <c r="F4088" s="4"/>
    </row>
    <row r="4089" spans="1:6" ht="15.75" customHeight="1">
      <c r="A4089" s="5">
        <v>4088</v>
      </c>
      <c r="B4089" s="6" t="s">
        <v>11711</v>
      </c>
      <c r="C4089" s="6" t="s">
        <v>11712</v>
      </c>
      <c r="D4089" s="4"/>
      <c r="E4089" s="4"/>
      <c r="F4089" s="4"/>
    </row>
    <row r="4090" spans="1:6" ht="15.75" customHeight="1">
      <c r="A4090" s="5">
        <v>4089</v>
      </c>
      <c r="B4090" s="6" t="s">
        <v>11713</v>
      </c>
      <c r="C4090" s="6" t="s">
        <v>11714</v>
      </c>
      <c r="D4090" s="4"/>
      <c r="E4090" s="4"/>
      <c r="F4090" s="4"/>
    </row>
    <row r="4091" spans="1:6" ht="15.75" customHeight="1">
      <c r="A4091" s="5">
        <v>4090</v>
      </c>
      <c r="B4091" s="6" t="s">
        <v>11715</v>
      </c>
      <c r="C4091" s="6" t="s">
        <v>11716</v>
      </c>
      <c r="D4091" s="4"/>
      <c r="E4091" s="4"/>
      <c r="F4091" s="4"/>
    </row>
    <row r="4092" spans="1:6" ht="15.75" customHeight="1">
      <c r="A4092" s="5">
        <v>4091</v>
      </c>
      <c r="B4092" s="6" t="s">
        <v>11717</v>
      </c>
      <c r="C4092" s="6" t="s">
        <v>11718</v>
      </c>
      <c r="D4092" s="4"/>
      <c r="E4092" s="4"/>
      <c r="F4092" s="4"/>
    </row>
    <row r="4093" spans="1:6" ht="15.75" customHeight="1">
      <c r="A4093" s="5">
        <v>4092</v>
      </c>
      <c r="B4093" s="6" t="s">
        <v>11719</v>
      </c>
      <c r="C4093" s="6" t="s">
        <v>11720</v>
      </c>
      <c r="D4093" s="4"/>
      <c r="E4093" s="4"/>
      <c r="F4093" s="4"/>
    </row>
    <row r="4094" spans="1:6" ht="15.75" customHeight="1">
      <c r="A4094" s="5">
        <v>4093</v>
      </c>
      <c r="B4094" s="6" t="s">
        <v>11721</v>
      </c>
      <c r="C4094" s="6" t="s">
        <v>11722</v>
      </c>
      <c r="D4094" s="4"/>
      <c r="E4094" s="4"/>
      <c r="F4094" s="4"/>
    </row>
    <row r="4095" spans="1:6" ht="15.75" customHeight="1">
      <c r="A4095" s="5">
        <v>4094</v>
      </c>
      <c r="B4095" s="6" t="s">
        <v>11723</v>
      </c>
      <c r="C4095" s="6" t="s">
        <v>11724</v>
      </c>
      <c r="D4095" s="4"/>
      <c r="E4095" s="4"/>
      <c r="F4095" s="4"/>
    </row>
    <row r="4096" spans="1:6" ht="15.75" customHeight="1">
      <c r="A4096" s="5">
        <v>4095</v>
      </c>
      <c r="B4096" s="6" t="s">
        <v>11725</v>
      </c>
      <c r="C4096" s="6" t="s">
        <v>11726</v>
      </c>
      <c r="D4096" s="4"/>
      <c r="E4096" s="4"/>
      <c r="F4096" s="4"/>
    </row>
    <row r="4097" spans="1:6" ht="15.75" customHeight="1">
      <c r="A4097" s="5">
        <v>4096</v>
      </c>
      <c r="B4097" s="6" t="s">
        <v>11727</v>
      </c>
      <c r="C4097" s="6" t="s">
        <v>11728</v>
      </c>
      <c r="D4097" s="4"/>
      <c r="E4097" s="4"/>
      <c r="F4097" s="4"/>
    </row>
    <row r="4098" spans="1:6" ht="15.75" customHeight="1">
      <c r="A4098" s="5">
        <v>4097</v>
      </c>
      <c r="B4098" s="6" t="s">
        <v>11729</v>
      </c>
      <c r="C4098" s="6" t="s">
        <v>11730</v>
      </c>
      <c r="D4098" s="4"/>
      <c r="E4098" s="4"/>
      <c r="F4098" s="4"/>
    </row>
    <row r="4099" spans="1:6" ht="15.75" customHeight="1">
      <c r="A4099" s="5">
        <v>4098</v>
      </c>
      <c r="B4099" s="6" t="s">
        <v>11731</v>
      </c>
      <c r="C4099" s="6" t="s">
        <v>11732</v>
      </c>
      <c r="D4099" s="4"/>
      <c r="E4099" s="4"/>
      <c r="F4099" s="4"/>
    </row>
    <row r="4100" spans="1:6" ht="15.75" customHeight="1">
      <c r="A4100" s="5">
        <v>4099</v>
      </c>
      <c r="B4100" s="6" t="s">
        <v>11733</v>
      </c>
      <c r="C4100" s="6" t="s">
        <v>11734</v>
      </c>
      <c r="D4100" s="4"/>
      <c r="E4100" s="4"/>
      <c r="F4100" s="4"/>
    </row>
    <row r="4101" spans="1:6" ht="15.75" customHeight="1">
      <c r="A4101" s="5">
        <v>4100</v>
      </c>
      <c r="B4101" s="6" t="s">
        <v>11735</v>
      </c>
      <c r="C4101" s="6" t="s">
        <v>11736</v>
      </c>
      <c r="D4101" s="4"/>
      <c r="E4101" s="4"/>
      <c r="F4101" s="4"/>
    </row>
    <row r="4102" spans="1:6" ht="15.75" customHeight="1">
      <c r="A4102" s="5">
        <v>4101</v>
      </c>
      <c r="B4102" s="6" t="s">
        <v>11737</v>
      </c>
      <c r="C4102" s="6" t="s">
        <v>11738</v>
      </c>
      <c r="D4102" s="4"/>
      <c r="E4102" s="4"/>
      <c r="F4102" s="4"/>
    </row>
    <row r="4103" spans="1:6" ht="15.75" customHeight="1">
      <c r="A4103" s="5">
        <v>4102</v>
      </c>
      <c r="B4103" s="6" t="s">
        <v>11739</v>
      </c>
      <c r="C4103" s="6" t="s">
        <v>11740</v>
      </c>
      <c r="D4103" s="4"/>
      <c r="E4103" s="4"/>
      <c r="F4103" s="4"/>
    </row>
    <row r="4104" spans="1:6" ht="15.75" customHeight="1">
      <c r="A4104" s="5">
        <v>4103</v>
      </c>
      <c r="B4104" s="6" t="s">
        <v>11741</v>
      </c>
      <c r="C4104" s="6" t="s">
        <v>11742</v>
      </c>
      <c r="D4104" s="4"/>
      <c r="E4104" s="4"/>
      <c r="F4104" s="4"/>
    </row>
    <row r="4105" spans="1:6" ht="15.75" customHeight="1">
      <c r="A4105" s="5">
        <v>4104</v>
      </c>
      <c r="B4105" s="6" t="s">
        <v>11743</v>
      </c>
      <c r="C4105" s="6" t="s">
        <v>11744</v>
      </c>
      <c r="D4105" s="4"/>
      <c r="E4105" s="4"/>
      <c r="F4105" s="4"/>
    </row>
    <row r="4106" spans="1:6" ht="15.75" customHeight="1">
      <c r="A4106" s="5">
        <v>4105</v>
      </c>
      <c r="B4106" s="6" t="s">
        <v>11745</v>
      </c>
      <c r="C4106" s="6" t="s">
        <v>11746</v>
      </c>
      <c r="D4106" s="4"/>
      <c r="E4106" s="4"/>
      <c r="F4106" s="4"/>
    </row>
    <row r="4107" spans="1:6" ht="15.75" customHeight="1">
      <c r="A4107" s="5">
        <v>4106</v>
      </c>
      <c r="B4107" s="6" t="s">
        <v>11747</v>
      </c>
      <c r="C4107" s="6" t="s">
        <v>11748</v>
      </c>
      <c r="D4107" s="4"/>
      <c r="E4107" s="4"/>
      <c r="F4107" s="4"/>
    </row>
    <row r="4108" spans="1:6" ht="15.75" customHeight="1">
      <c r="A4108" s="5">
        <v>4107</v>
      </c>
      <c r="B4108" s="6" t="s">
        <v>11749</v>
      </c>
      <c r="C4108" s="6" t="s">
        <v>11750</v>
      </c>
      <c r="D4108" s="4"/>
      <c r="E4108" s="4"/>
      <c r="F4108" s="4"/>
    </row>
    <row r="4109" spans="1:6" ht="15.75" customHeight="1">
      <c r="A4109" s="5">
        <v>4108</v>
      </c>
      <c r="B4109" s="6" t="s">
        <v>11751</v>
      </c>
      <c r="C4109" s="6" t="s">
        <v>11752</v>
      </c>
      <c r="D4109" s="4"/>
      <c r="E4109" s="4"/>
      <c r="F4109" s="4"/>
    </row>
    <row r="4110" spans="1:6" ht="15.75" customHeight="1">
      <c r="A4110" s="5">
        <v>4109</v>
      </c>
      <c r="B4110" s="6" t="s">
        <v>11753</v>
      </c>
      <c r="C4110" s="6" t="s">
        <v>11754</v>
      </c>
      <c r="D4110" s="4"/>
      <c r="E4110" s="4"/>
      <c r="F4110" s="4"/>
    </row>
    <row r="4111" spans="1:6" ht="15.75" customHeight="1">
      <c r="A4111" s="5">
        <v>4110</v>
      </c>
      <c r="B4111" s="6" t="s">
        <v>11755</v>
      </c>
      <c r="C4111" s="6" t="s">
        <v>11756</v>
      </c>
      <c r="D4111" s="4"/>
      <c r="E4111" s="4"/>
      <c r="F4111" s="4"/>
    </row>
    <row r="4112" spans="1:6" ht="15.75" customHeight="1">
      <c r="A4112" s="5">
        <v>4111</v>
      </c>
      <c r="B4112" s="6" t="s">
        <v>11757</v>
      </c>
      <c r="C4112" s="6" t="s">
        <v>11758</v>
      </c>
      <c r="D4112" s="4"/>
      <c r="E4112" s="4"/>
      <c r="F4112" s="4"/>
    </row>
    <row r="4113" spans="1:6" ht="15.75" customHeight="1">
      <c r="A4113" s="5">
        <v>4112</v>
      </c>
      <c r="B4113" s="6" t="s">
        <v>11759</v>
      </c>
      <c r="C4113" s="6" t="s">
        <v>11760</v>
      </c>
      <c r="D4113" s="4"/>
      <c r="E4113" s="4"/>
      <c r="F4113" s="4"/>
    </row>
    <row r="4114" spans="1:6" ht="15.75" customHeight="1">
      <c r="A4114" s="5">
        <v>4113</v>
      </c>
      <c r="B4114" s="6" t="s">
        <v>11761</v>
      </c>
      <c r="C4114" s="6" t="s">
        <v>11762</v>
      </c>
      <c r="D4114" s="4"/>
      <c r="E4114" s="4"/>
      <c r="F4114" s="4"/>
    </row>
    <row r="4115" spans="1:6" ht="15.75" customHeight="1">
      <c r="A4115" s="5">
        <v>4114</v>
      </c>
      <c r="B4115" s="6" t="s">
        <v>11763</v>
      </c>
      <c r="C4115" s="6" t="s">
        <v>11764</v>
      </c>
      <c r="D4115" s="4"/>
      <c r="E4115" s="4"/>
      <c r="F4115" s="4"/>
    </row>
    <row r="4116" spans="1:6" ht="15.75" customHeight="1">
      <c r="A4116" s="5">
        <v>4115</v>
      </c>
      <c r="B4116" s="6" t="s">
        <v>11765</v>
      </c>
      <c r="C4116" s="6" t="s">
        <v>11766</v>
      </c>
      <c r="D4116" s="4"/>
      <c r="E4116" s="4"/>
      <c r="F4116" s="4"/>
    </row>
    <row r="4117" spans="1:6" ht="15.75" customHeight="1">
      <c r="A4117" s="5">
        <v>4116</v>
      </c>
      <c r="B4117" s="6" t="s">
        <v>11767</v>
      </c>
      <c r="C4117" s="6" t="s">
        <v>11768</v>
      </c>
      <c r="D4117" s="4"/>
      <c r="E4117" s="4"/>
      <c r="F4117" s="4"/>
    </row>
    <row r="4118" spans="1:6" ht="15.75" customHeight="1">
      <c r="A4118" s="5">
        <v>4117</v>
      </c>
      <c r="B4118" s="6" t="s">
        <v>11769</v>
      </c>
      <c r="C4118" s="6" t="s">
        <v>11770</v>
      </c>
      <c r="D4118" s="4"/>
      <c r="E4118" s="4"/>
      <c r="F4118" s="4"/>
    </row>
    <row r="4119" spans="1:6" ht="15.75" customHeight="1">
      <c r="A4119" s="5">
        <v>4118</v>
      </c>
      <c r="B4119" s="6" t="s">
        <v>11771</v>
      </c>
      <c r="C4119" s="6" t="s">
        <v>11772</v>
      </c>
      <c r="D4119" s="4"/>
      <c r="E4119" s="4"/>
      <c r="F4119" s="4"/>
    </row>
    <row r="4120" spans="1:6" ht="15.75" customHeight="1">
      <c r="A4120" s="5">
        <v>4119</v>
      </c>
      <c r="B4120" s="6" t="s">
        <v>11773</v>
      </c>
      <c r="C4120" s="6" t="s">
        <v>11774</v>
      </c>
      <c r="D4120" s="4"/>
      <c r="E4120" s="4"/>
      <c r="F4120" s="4"/>
    </row>
    <row r="4121" spans="1:6" ht="15.75" customHeight="1">
      <c r="A4121" s="5">
        <v>4120</v>
      </c>
      <c r="B4121" s="6" t="s">
        <v>11775</v>
      </c>
      <c r="C4121" s="6" t="s">
        <v>11776</v>
      </c>
      <c r="D4121" s="4"/>
      <c r="E4121" s="4"/>
      <c r="F4121" s="4"/>
    </row>
    <row r="4122" spans="1:6" ht="15.75" customHeight="1">
      <c r="A4122" s="5">
        <v>4121</v>
      </c>
      <c r="B4122" s="6" t="s">
        <v>11777</v>
      </c>
      <c r="C4122" s="6" t="s">
        <v>11778</v>
      </c>
      <c r="D4122" s="4"/>
      <c r="E4122" s="4"/>
      <c r="F4122" s="4"/>
    </row>
    <row r="4123" spans="1:6" ht="15.75" customHeight="1">
      <c r="A4123" s="5">
        <v>4122</v>
      </c>
      <c r="B4123" s="6" t="s">
        <v>11779</v>
      </c>
      <c r="C4123" s="6" t="s">
        <v>11780</v>
      </c>
      <c r="D4123" s="4"/>
      <c r="E4123" s="4"/>
      <c r="F4123" s="4"/>
    </row>
    <row r="4124" spans="1:6" ht="15.75" customHeight="1">
      <c r="A4124" s="5">
        <v>4123</v>
      </c>
      <c r="B4124" s="6" t="s">
        <v>11781</v>
      </c>
      <c r="C4124" s="6" t="s">
        <v>11782</v>
      </c>
      <c r="D4124" s="4"/>
      <c r="E4124" s="4"/>
      <c r="F4124" s="4"/>
    </row>
    <row r="4125" spans="1:6" ht="15.75" customHeight="1">
      <c r="A4125" s="5">
        <v>4124</v>
      </c>
      <c r="B4125" s="6" t="s">
        <v>11783</v>
      </c>
      <c r="C4125" s="6" t="s">
        <v>11784</v>
      </c>
      <c r="D4125" s="4"/>
      <c r="E4125" s="4"/>
      <c r="F4125" s="4"/>
    </row>
    <row r="4126" spans="1:6" ht="15.75" customHeight="1">
      <c r="A4126" s="5">
        <v>4125</v>
      </c>
      <c r="B4126" s="6" t="s">
        <v>11785</v>
      </c>
      <c r="C4126" s="6" t="s">
        <v>11786</v>
      </c>
      <c r="D4126" s="4"/>
      <c r="E4126" s="4"/>
      <c r="F4126" s="4"/>
    </row>
    <row r="4127" spans="1:6" ht="15.75" customHeight="1">
      <c r="A4127" s="5">
        <v>4126</v>
      </c>
      <c r="B4127" s="6" t="s">
        <v>11787</v>
      </c>
      <c r="C4127" s="6" t="s">
        <v>11788</v>
      </c>
      <c r="D4127" s="4"/>
      <c r="E4127" s="4"/>
      <c r="F4127" s="4"/>
    </row>
    <row r="4128" spans="1:6" ht="15.75" customHeight="1">
      <c r="A4128" s="5">
        <v>4127</v>
      </c>
      <c r="B4128" s="6" t="s">
        <v>11789</v>
      </c>
      <c r="C4128" s="6" t="s">
        <v>11790</v>
      </c>
      <c r="D4128" s="4"/>
      <c r="E4128" s="4"/>
      <c r="F4128" s="4"/>
    </row>
    <row r="4129" spans="1:6" ht="15.75" customHeight="1">
      <c r="A4129" s="5">
        <v>4128</v>
      </c>
      <c r="B4129" s="6" t="s">
        <v>11791</v>
      </c>
      <c r="C4129" s="6" t="s">
        <v>11792</v>
      </c>
      <c r="D4129" s="4"/>
      <c r="E4129" s="4"/>
      <c r="F4129" s="4"/>
    </row>
    <row r="4130" spans="1:6" ht="15.75" customHeight="1">
      <c r="A4130" s="5">
        <v>4129</v>
      </c>
      <c r="B4130" s="6" t="s">
        <v>11793</v>
      </c>
      <c r="C4130" s="6" t="s">
        <v>11794</v>
      </c>
      <c r="D4130" s="4"/>
      <c r="E4130" s="4"/>
      <c r="F4130" s="4"/>
    </row>
    <row r="4131" spans="1:6" ht="15.75" customHeight="1">
      <c r="A4131" s="5">
        <v>4130</v>
      </c>
      <c r="B4131" s="6" t="s">
        <v>11795</v>
      </c>
      <c r="C4131" s="6" t="s">
        <v>11796</v>
      </c>
      <c r="D4131" s="4"/>
      <c r="E4131" s="4"/>
      <c r="F4131" s="4"/>
    </row>
    <row r="4132" spans="1:6" ht="15.75" customHeight="1">
      <c r="A4132" s="5">
        <v>4131</v>
      </c>
      <c r="B4132" s="6" t="s">
        <v>11797</v>
      </c>
      <c r="C4132" s="6" t="s">
        <v>11798</v>
      </c>
      <c r="D4132" s="4"/>
      <c r="E4132" s="4"/>
      <c r="F4132" s="4"/>
    </row>
    <row r="4133" spans="1:6" ht="15.75" customHeight="1">
      <c r="A4133" s="5">
        <v>4132</v>
      </c>
      <c r="B4133" s="6" t="s">
        <v>11799</v>
      </c>
      <c r="C4133" s="6" t="s">
        <v>11800</v>
      </c>
      <c r="D4133" s="4"/>
      <c r="E4133" s="4"/>
      <c r="F4133" s="4"/>
    </row>
    <row r="4134" spans="1:6" ht="15.75" customHeight="1">
      <c r="A4134" s="5">
        <v>4133</v>
      </c>
      <c r="B4134" s="6" t="s">
        <v>11801</v>
      </c>
      <c r="C4134" s="6" t="s">
        <v>11802</v>
      </c>
      <c r="D4134" s="4"/>
      <c r="E4134" s="4"/>
      <c r="F4134" s="4"/>
    </row>
    <row r="4135" spans="1:6" ht="15.75" customHeight="1">
      <c r="A4135" s="5">
        <v>4134</v>
      </c>
      <c r="B4135" s="6" t="s">
        <v>11803</v>
      </c>
      <c r="C4135" s="6" t="s">
        <v>11804</v>
      </c>
      <c r="D4135" s="4"/>
      <c r="E4135" s="4"/>
      <c r="F4135" s="4"/>
    </row>
    <row r="4136" spans="1:6" ht="15.75" customHeight="1">
      <c r="A4136" s="5">
        <v>4135</v>
      </c>
      <c r="B4136" s="6" t="s">
        <v>11805</v>
      </c>
      <c r="C4136" s="6" t="s">
        <v>11806</v>
      </c>
      <c r="D4136" s="4"/>
      <c r="E4136" s="4"/>
      <c r="F4136" s="4"/>
    </row>
    <row r="4137" spans="1:6" ht="15.75" customHeight="1">
      <c r="A4137" s="5">
        <v>4136</v>
      </c>
      <c r="B4137" s="6" t="s">
        <v>11807</v>
      </c>
      <c r="C4137" s="6" t="s">
        <v>11808</v>
      </c>
      <c r="D4137" s="4"/>
      <c r="E4137" s="4"/>
      <c r="F4137" s="4"/>
    </row>
    <row r="4138" spans="1:6" ht="15.75" customHeight="1">
      <c r="A4138" s="5">
        <v>4137</v>
      </c>
      <c r="B4138" s="6" t="s">
        <v>11809</v>
      </c>
      <c r="C4138" s="6" t="s">
        <v>11810</v>
      </c>
      <c r="D4138" s="4"/>
      <c r="E4138" s="4"/>
      <c r="F4138" s="4"/>
    </row>
    <row r="4139" spans="1:6" ht="15.75" customHeight="1">
      <c r="A4139" s="5">
        <v>4138</v>
      </c>
      <c r="B4139" s="6" t="s">
        <v>11811</v>
      </c>
      <c r="C4139" s="6" t="s">
        <v>11812</v>
      </c>
      <c r="D4139" s="4"/>
      <c r="E4139" s="4"/>
      <c r="F4139" s="4"/>
    </row>
    <row r="4140" spans="1:6" ht="15.75" customHeight="1">
      <c r="A4140" s="5">
        <v>4139</v>
      </c>
      <c r="B4140" s="6" t="s">
        <v>11813</v>
      </c>
      <c r="C4140" s="6" t="s">
        <v>11814</v>
      </c>
      <c r="D4140" s="4"/>
      <c r="E4140" s="4"/>
      <c r="F4140" s="4"/>
    </row>
    <row r="4141" spans="1:6" ht="15.75" customHeight="1">
      <c r="A4141" s="5">
        <v>4140</v>
      </c>
      <c r="B4141" s="6" t="s">
        <v>11815</v>
      </c>
      <c r="C4141" s="6" t="s">
        <v>11816</v>
      </c>
      <c r="D4141" s="4"/>
      <c r="E4141" s="4"/>
      <c r="F4141" s="4"/>
    </row>
    <row r="4142" spans="1:6" ht="15.75" customHeight="1">
      <c r="A4142" s="5">
        <v>4141</v>
      </c>
      <c r="B4142" s="6" t="s">
        <v>11817</v>
      </c>
      <c r="C4142" s="6" t="s">
        <v>11818</v>
      </c>
      <c r="D4142" s="4"/>
      <c r="E4142" s="4"/>
      <c r="F4142" s="4"/>
    </row>
    <row r="4143" spans="1:6" ht="15.75" customHeight="1">
      <c r="A4143" s="5">
        <v>4142</v>
      </c>
      <c r="B4143" s="6" t="s">
        <v>11819</v>
      </c>
      <c r="C4143" s="6" t="s">
        <v>11820</v>
      </c>
      <c r="D4143" s="4"/>
      <c r="E4143" s="4"/>
      <c r="F4143" s="4"/>
    </row>
    <row r="4144" spans="1:6" ht="15.75" customHeight="1">
      <c r="A4144" s="5">
        <v>4143</v>
      </c>
      <c r="B4144" s="6" t="s">
        <v>11821</v>
      </c>
      <c r="C4144" s="6" t="s">
        <v>11822</v>
      </c>
      <c r="D4144" s="4"/>
      <c r="E4144" s="4"/>
      <c r="F4144" s="4"/>
    </row>
    <row r="4145" spans="1:6" ht="15.75" customHeight="1">
      <c r="A4145" s="5">
        <v>4144</v>
      </c>
      <c r="B4145" s="6" t="s">
        <v>11823</v>
      </c>
      <c r="C4145" s="6" t="s">
        <v>11824</v>
      </c>
      <c r="D4145" s="4"/>
      <c r="E4145" s="4"/>
      <c r="F4145" s="4"/>
    </row>
    <row r="4146" spans="1:6" ht="15.75" customHeight="1">
      <c r="A4146" s="5">
        <v>4145</v>
      </c>
      <c r="B4146" s="6" t="s">
        <v>11825</v>
      </c>
      <c r="C4146" s="6" t="s">
        <v>11826</v>
      </c>
      <c r="D4146" s="4"/>
      <c r="E4146" s="4"/>
      <c r="F4146" s="4"/>
    </row>
    <row r="4147" spans="1:6" ht="15.75" customHeight="1">
      <c r="A4147" s="5">
        <v>4146</v>
      </c>
      <c r="B4147" s="6" t="s">
        <v>11827</v>
      </c>
      <c r="C4147" s="6" t="s">
        <v>11828</v>
      </c>
      <c r="D4147" s="4"/>
      <c r="E4147" s="4"/>
      <c r="F4147" s="4"/>
    </row>
    <row r="4148" spans="1:6" ht="15.75" customHeight="1">
      <c r="A4148" s="5">
        <v>4147</v>
      </c>
      <c r="B4148" s="6" t="s">
        <v>11829</v>
      </c>
      <c r="C4148" s="6" t="s">
        <v>11830</v>
      </c>
      <c r="D4148" s="4"/>
      <c r="E4148" s="4"/>
      <c r="F4148" s="4"/>
    </row>
    <row r="4149" spans="1:6" ht="15.75" customHeight="1">
      <c r="A4149" s="5">
        <v>4148</v>
      </c>
      <c r="B4149" s="6" t="s">
        <v>11831</v>
      </c>
      <c r="C4149" s="6" t="s">
        <v>11832</v>
      </c>
      <c r="D4149" s="4"/>
      <c r="E4149" s="4"/>
      <c r="F4149" s="4"/>
    </row>
    <row r="4150" spans="1:6" ht="15.75" customHeight="1">
      <c r="A4150" s="5">
        <v>4149</v>
      </c>
      <c r="B4150" s="6" t="s">
        <v>11833</v>
      </c>
      <c r="C4150" s="6" t="s">
        <v>11834</v>
      </c>
      <c r="D4150" s="4"/>
      <c r="E4150" s="4"/>
      <c r="F4150" s="4"/>
    </row>
    <row r="4151" spans="1:6" ht="15.75" customHeight="1">
      <c r="A4151" s="5">
        <v>4150</v>
      </c>
      <c r="B4151" s="6" t="s">
        <v>11835</v>
      </c>
      <c r="C4151" s="6" t="s">
        <v>11836</v>
      </c>
      <c r="D4151" s="4"/>
      <c r="E4151" s="4"/>
      <c r="F4151" s="4"/>
    </row>
    <row r="4152" spans="1:6" ht="15.75" customHeight="1">
      <c r="A4152" s="5">
        <v>4151</v>
      </c>
      <c r="B4152" s="6" t="s">
        <v>11837</v>
      </c>
      <c r="C4152" s="6" t="s">
        <v>11838</v>
      </c>
      <c r="D4152" s="4"/>
      <c r="E4152" s="4"/>
      <c r="F4152" s="4"/>
    </row>
    <row r="4153" spans="1:6" ht="15.75" customHeight="1">
      <c r="A4153" s="5">
        <v>4152</v>
      </c>
      <c r="B4153" s="6" t="s">
        <v>11839</v>
      </c>
      <c r="C4153" s="6" t="s">
        <v>11840</v>
      </c>
      <c r="D4153" s="4"/>
      <c r="E4153" s="4"/>
      <c r="F4153" s="4"/>
    </row>
    <row r="4154" spans="1:6" ht="15.75" customHeight="1">
      <c r="A4154" s="5">
        <v>4153</v>
      </c>
      <c r="B4154" s="6" t="s">
        <v>11841</v>
      </c>
      <c r="C4154" s="6" t="s">
        <v>11842</v>
      </c>
      <c r="D4154" s="4"/>
      <c r="E4154" s="4"/>
      <c r="F4154" s="4"/>
    </row>
    <row r="4155" spans="1:6" ht="15.75" customHeight="1">
      <c r="A4155" s="5">
        <v>4154</v>
      </c>
      <c r="B4155" s="6" t="s">
        <v>11843</v>
      </c>
      <c r="C4155" s="6" t="s">
        <v>11844</v>
      </c>
      <c r="D4155" s="4"/>
      <c r="E4155" s="4"/>
      <c r="F4155" s="4"/>
    </row>
    <row r="4156" spans="1:6" ht="15.75" customHeight="1">
      <c r="A4156" s="5">
        <v>4155</v>
      </c>
      <c r="B4156" s="6" t="s">
        <v>11845</v>
      </c>
      <c r="C4156" s="6" t="s">
        <v>11846</v>
      </c>
      <c r="D4156" s="4"/>
      <c r="E4156" s="4"/>
      <c r="F4156" s="4"/>
    </row>
    <row r="4157" spans="1:6" ht="15.75" customHeight="1">
      <c r="A4157" s="5">
        <v>4156</v>
      </c>
      <c r="B4157" s="6" t="s">
        <v>11847</v>
      </c>
      <c r="C4157" s="6" t="s">
        <v>11848</v>
      </c>
      <c r="D4157" s="4"/>
      <c r="E4157" s="4"/>
      <c r="F4157" s="4"/>
    </row>
    <row r="4158" spans="1:6" ht="15.75" customHeight="1">
      <c r="A4158" s="5">
        <v>4157</v>
      </c>
      <c r="B4158" s="6" t="s">
        <v>11849</v>
      </c>
      <c r="C4158" s="6" t="s">
        <v>11850</v>
      </c>
      <c r="D4158" s="4"/>
      <c r="E4158" s="4"/>
      <c r="F4158" s="4"/>
    </row>
    <row r="4159" spans="1:6" ht="15.75" customHeight="1">
      <c r="A4159" s="5">
        <v>4158</v>
      </c>
      <c r="B4159" s="6" t="s">
        <v>11851</v>
      </c>
      <c r="C4159" s="6" t="s">
        <v>11852</v>
      </c>
      <c r="D4159" s="4"/>
      <c r="E4159" s="4"/>
      <c r="F4159" s="4"/>
    </row>
    <row r="4160" spans="1:6" ht="15.75" customHeight="1">
      <c r="A4160" s="5">
        <v>4159</v>
      </c>
      <c r="B4160" s="6" t="s">
        <v>11853</v>
      </c>
      <c r="C4160" s="6" t="s">
        <v>11854</v>
      </c>
      <c r="D4160" s="4"/>
      <c r="E4160" s="4"/>
      <c r="F4160" s="4"/>
    </row>
    <row r="4161" spans="1:6" ht="15.75" customHeight="1">
      <c r="A4161" s="5">
        <v>4160</v>
      </c>
      <c r="B4161" s="6" t="s">
        <v>11855</v>
      </c>
      <c r="C4161" s="6" t="s">
        <v>11856</v>
      </c>
      <c r="D4161" s="4"/>
      <c r="E4161" s="4"/>
      <c r="F4161" s="4"/>
    </row>
    <row r="4162" spans="1:6" ht="15.75" customHeight="1">
      <c r="A4162" s="5">
        <v>4161</v>
      </c>
      <c r="B4162" s="6" t="s">
        <v>11857</v>
      </c>
      <c r="C4162" s="6" t="s">
        <v>11858</v>
      </c>
      <c r="D4162" s="4"/>
      <c r="E4162" s="4"/>
      <c r="F4162" s="4"/>
    </row>
    <row r="4163" spans="1:6" ht="15.75" customHeight="1">
      <c r="A4163" s="5">
        <v>4162</v>
      </c>
      <c r="B4163" s="6" t="s">
        <v>11859</v>
      </c>
      <c r="C4163" s="6" t="s">
        <v>11860</v>
      </c>
      <c r="D4163" s="4"/>
      <c r="E4163" s="4"/>
      <c r="F4163" s="4"/>
    </row>
    <row r="4164" spans="1:6" ht="15.75" customHeight="1">
      <c r="A4164" s="5">
        <v>4163</v>
      </c>
      <c r="B4164" s="6" t="s">
        <v>11861</v>
      </c>
      <c r="C4164" s="6" t="s">
        <v>11862</v>
      </c>
      <c r="D4164" s="4"/>
      <c r="E4164" s="4"/>
      <c r="F4164" s="4"/>
    </row>
    <row r="4165" spans="1:6" ht="15.75" customHeight="1">
      <c r="A4165" s="5">
        <v>4164</v>
      </c>
      <c r="B4165" s="6" t="s">
        <v>11863</v>
      </c>
      <c r="C4165" s="6" t="s">
        <v>11864</v>
      </c>
      <c r="D4165" s="4"/>
      <c r="E4165" s="4"/>
      <c r="F4165" s="4"/>
    </row>
    <row r="4166" spans="1:6" ht="15.75" customHeight="1">
      <c r="A4166" s="5">
        <v>4165</v>
      </c>
      <c r="B4166" s="6" t="s">
        <v>11865</v>
      </c>
      <c r="C4166" s="6" t="s">
        <v>11866</v>
      </c>
      <c r="D4166" s="4"/>
      <c r="E4166" s="4"/>
      <c r="F4166" s="4"/>
    </row>
    <row r="4167" spans="1:6" ht="15.75" customHeight="1">
      <c r="A4167" s="5">
        <v>4166</v>
      </c>
      <c r="B4167" s="6" t="s">
        <v>11867</v>
      </c>
      <c r="C4167" s="6" t="s">
        <v>11868</v>
      </c>
      <c r="D4167" s="4"/>
      <c r="E4167" s="4"/>
      <c r="F4167" s="4"/>
    </row>
    <row r="4168" spans="1:6" ht="15.75" customHeight="1">
      <c r="A4168" s="5">
        <v>4167</v>
      </c>
      <c r="B4168" s="6" t="s">
        <v>11869</v>
      </c>
      <c r="C4168" s="6" t="s">
        <v>11870</v>
      </c>
      <c r="D4168" s="4"/>
      <c r="E4168" s="4"/>
      <c r="F4168" s="4"/>
    </row>
    <row r="4169" spans="1:6" ht="15.75" customHeight="1">
      <c r="A4169" s="5">
        <v>4168</v>
      </c>
      <c r="B4169" s="6" t="s">
        <v>11871</v>
      </c>
      <c r="C4169" s="6" t="s">
        <v>11872</v>
      </c>
      <c r="D4169" s="4"/>
      <c r="E4169" s="4"/>
      <c r="F4169" s="4"/>
    </row>
    <row r="4170" spans="1:6" ht="15.75" customHeight="1">
      <c r="A4170" s="5">
        <v>4169</v>
      </c>
      <c r="B4170" s="6" t="s">
        <v>11873</v>
      </c>
      <c r="C4170" s="6" t="s">
        <v>11874</v>
      </c>
      <c r="D4170" s="4"/>
      <c r="E4170" s="4"/>
      <c r="F4170" s="4"/>
    </row>
    <row r="4171" spans="1:6" ht="15.75" customHeight="1">
      <c r="A4171" s="5">
        <v>4170</v>
      </c>
      <c r="B4171" s="6" t="s">
        <v>11875</v>
      </c>
      <c r="C4171" s="6" t="s">
        <v>11876</v>
      </c>
      <c r="D4171" s="4"/>
      <c r="E4171" s="4"/>
      <c r="F4171" s="4"/>
    </row>
    <row r="4172" spans="1:6" ht="15.75" customHeight="1">
      <c r="A4172" s="5">
        <v>4171</v>
      </c>
      <c r="B4172" s="6" t="s">
        <v>11877</v>
      </c>
      <c r="C4172" s="6" t="s">
        <v>11878</v>
      </c>
      <c r="D4172" s="4"/>
      <c r="E4172" s="4"/>
      <c r="F4172" s="4"/>
    </row>
    <row r="4173" spans="1:6" ht="15.75" customHeight="1">
      <c r="A4173" s="5">
        <v>4172</v>
      </c>
      <c r="B4173" s="6" t="s">
        <v>11879</v>
      </c>
      <c r="C4173" s="6" t="s">
        <v>11880</v>
      </c>
      <c r="D4173" s="4"/>
      <c r="E4173" s="4"/>
      <c r="F4173" s="4"/>
    </row>
    <row r="4174" spans="1:6" ht="15.75" customHeight="1">
      <c r="A4174" s="5">
        <v>4173</v>
      </c>
      <c r="B4174" s="6" t="s">
        <v>11881</v>
      </c>
      <c r="C4174" s="6" t="s">
        <v>11882</v>
      </c>
      <c r="D4174" s="4"/>
      <c r="E4174" s="4"/>
      <c r="F4174" s="4"/>
    </row>
    <row r="4175" spans="1:6" ht="15.75" customHeight="1">
      <c r="A4175" s="5">
        <v>4174</v>
      </c>
      <c r="B4175" s="6" t="s">
        <v>11883</v>
      </c>
      <c r="C4175" s="6" t="s">
        <v>11884</v>
      </c>
      <c r="D4175" s="4"/>
      <c r="E4175" s="4"/>
      <c r="F4175" s="4"/>
    </row>
    <row r="4176" spans="1:6" ht="15.75" customHeight="1">
      <c r="A4176" s="5">
        <v>4175</v>
      </c>
      <c r="B4176" s="6" t="s">
        <v>11885</v>
      </c>
      <c r="C4176" s="6" t="s">
        <v>11886</v>
      </c>
      <c r="D4176" s="4"/>
      <c r="E4176" s="4"/>
      <c r="F4176" s="4"/>
    </row>
    <row r="4177" spans="1:6" ht="15.75" customHeight="1">
      <c r="A4177" s="5">
        <v>4176</v>
      </c>
      <c r="B4177" s="6" t="s">
        <v>11887</v>
      </c>
      <c r="C4177" s="6" t="s">
        <v>11888</v>
      </c>
      <c r="D4177" s="4"/>
      <c r="E4177" s="4"/>
      <c r="F4177" s="4"/>
    </row>
    <row r="4178" spans="1:6" ht="15.75" customHeight="1">
      <c r="A4178" s="5">
        <v>4177</v>
      </c>
      <c r="B4178" s="6" t="s">
        <v>11889</v>
      </c>
      <c r="C4178" s="6" t="s">
        <v>11890</v>
      </c>
      <c r="D4178" s="4"/>
      <c r="E4178" s="4"/>
      <c r="F4178" s="4"/>
    </row>
    <row r="4179" spans="1:6" ht="15.75" customHeight="1">
      <c r="A4179" s="5">
        <v>4178</v>
      </c>
      <c r="B4179" s="6" t="s">
        <v>11891</v>
      </c>
      <c r="C4179" s="6" t="s">
        <v>11892</v>
      </c>
      <c r="D4179" s="4"/>
      <c r="E4179" s="4"/>
      <c r="F4179" s="4"/>
    </row>
    <row r="4180" spans="1:6" ht="15.75" customHeight="1">
      <c r="A4180" s="5">
        <v>4179</v>
      </c>
      <c r="B4180" s="6" t="s">
        <v>11893</v>
      </c>
      <c r="C4180" s="6" t="s">
        <v>11894</v>
      </c>
      <c r="D4180" s="4"/>
      <c r="E4180" s="4"/>
      <c r="F4180" s="4"/>
    </row>
    <row r="4181" spans="1:6" ht="15.75" customHeight="1">
      <c r="A4181" s="5">
        <v>4180</v>
      </c>
      <c r="B4181" s="6" t="s">
        <v>11895</v>
      </c>
      <c r="C4181" s="6" t="s">
        <v>11896</v>
      </c>
      <c r="D4181" s="4"/>
      <c r="E4181" s="4"/>
      <c r="F4181" s="4"/>
    </row>
    <row r="4182" spans="1:6" ht="15.75" customHeight="1">
      <c r="A4182" s="5">
        <v>4181</v>
      </c>
      <c r="B4182" s="6" t="s">
        <v>11897</v>
      </c>
      <c r="C4182" s="6" t="s">
        <v>11898</v>
      </c>
      <c r="D4182" s="4"/>
      <c r="E4182" s="4"/>
      <c r="F4182" s="4"/>
    </row>
    <row r="4183" spans="1:6" ht="15.75" customHeight="1">
      <c r="A4183" s="5">
        <v>4182</v>
      </c>
      <c r="B4183" s="6" t="s">
        <v>11899</v>
      </c>
      <c r="C4183" s="6" t="s">
        <v>11900</v>
      </c>
      <c r="D4183" s="4"/>
      <c r="E4183" s="4"/>
      <c r="F4183" s="4"/>
    </row>
    <row r="4184" spans="1:6" ht="15.75" customHeight="1">
      <c r="A4184" s="5">
        <v>4183</v>
      </c>
      <c r="B4184" s="6" t="s">
        <v>11901</v>
      </c>
      <c r="C4184" s="6" t="s">
        <v>11902</v>
      </c>
      <c r="D4184" s="4"/>
      <c r="E4184" s="4"/>
      <c r="F4184" s="4"/>
    </row>
    <row r="4185" spans="1:6" ht="15.75" customHeight="1">
      <c r="A4185" s="5">
        <v>4184</v>
      </c>
      <c r="B4185" s="6" t="s">
        <v>11903</v>
      </c>
      <c r="C4185" s="6" t="s">
        <v>11904</v>
      </c>
      <c r="D4185" s="4"/>
      <c r="E4185" s="4"/>
      <c r="F4185" s="4"/>
    </row>
    <row r="4186" spans="1:6" ht="15.75" customHeight="1">
      <c r="A4186" s="5">
        <v>4185</v>
      </c>
      <c r="B4186" s="6" t="s">
        <v>11905</v>
      </c>
      <c r="C4186" s="6" t="s">
        <v>11906</v>
      </c>
      <c r="D4186" s="4"/>
      <c r="E4186" s="4"/>
      <c r="F4186" s="4"/>
    </row>
    <row r="4187" spans="1:6" ht="15.75" customHeight="1">
      <c r="A4187" s="5">
        <v>4186</v>
      </c>
      <c r="B4187" s="6" t="s">
        <v>11907</v>
      </c>
      <c r="C4187" s="6" t="s">
        <v>11908</v>
      </c>
      <c r="D4187" s="4"/>
      <c r="E4187" s="4"/>
      <c r="F4187" s="4"/>
    </row>
    <row r="4188" spans="1:6" ht="15.75" customHeight="1">
      <c r="A4188" s="5">
        <v>4187</v>
      </c>
      <c r="B4188" s="6" t="s">
        <v>11909</v>
      </c>
      <c r="C4188" s="6" t="s">
        <v>11910</v>
      </c>
      <c r="D4188" s="4"/>
      <c r="E4188" s="4"/>
      <c r="F4188" s="4"/>
    </row>
    <row r="4189" spans="1:6" ht="15.75" customHeight="1">
      <c r="A4189" s="5">
        <v>4188</v>
      </c>
      <c r="B4189" s="6" t="s">
        <v>11911</v>
      </c>
      <c r="C4189" s="6" t="s">
        <v>11912</v>
      </c>
      <c r="D4189" s="4"/>
      <c r="E4189" s="4"/>
      <c r="F4189" s="4"/>
    </row>
    <row r="4190" spans="1:6" ht="15.75" customHeight="1">
      <c r="A4190" s="5">
        <v>4189</v>
      </c>
      <c r="B4190" s="6" t="s">
        <v>11913</v>
      </c>
      <c r="C4190" s="6" t="s">
        <v>11914</v>
      </c>
      <c r="D4190" s="4"/>
      <c r="E4190" s="4"/>
      <c r="F4190" s="4"/>
    </row>
    <row r="4191" spans="1:6" ht="15.75" customHeight="1">
      <c r="A4191" s="5">
        <v>4190</v>
      </c>
      <c r="B4191" s="6" t="s">
        <v>11915</v>
      </c>
      <c r="C4191" s="6" t="s">
        <v>11916</v>
      </c>
      <c r="D4191" s="4"/>
      <c r="E4191" s="4"/>
      <c r="F4191" s="4"/>
    </row>
    <row r="4192" spans="1:6" ht="15.75" customHeight="1">
      <c r="A4192" s="5">
        <v>4191</v>
      </c>
      <c r="B4192" s="6" t="s">
        <v>11917</v>
      </c>
      <c r="C4192" s="6" t="s">
        <v>11918</v>
      </c>
      <c r="D4192" s="4"/>
      <c r="E4192" s="4"/>
      <c r="F4192" s="4"/>
    </row>
    <row r="4193" spans="1:6" ht="15.75" customHeight="1">
      <c r="A4193" s="5">
        <v>4192</v>
      </c>
      <c r="B4193" s="6" t="s">
        <v>11919</v>
      </c>
      <c r="C4193" s="6" t="s">
        <v>11920</v>
      </c>
      <c r="D4193" s="4"/>
      <c r="E4193" s="4"/>
      <c r="F4193" s="4"/>
    </row>
    <row r="4194" spans="1:6" ht="15.75" customHeight="1">
      <c r="A4194" s="5">
        <v>4193</v>
      </c>
      <c r="B4194" s="6" t="s">
        <v>11921</v>
      </c>
      <c r="C4194" s="6" t="s">
        <v>11922</v>
      </c>
      <c r="D4194" s="4"/>
      <c r="E4194" s="4"/>
      <c r="F4194" s="4"/>
    </row>
    <row r="4195" spans="1:6" ht="15.75" customHeight="1">
      <c r="A4195" s="5">
        <v>4194</v>
      </c>
      <c r="B4195" s="6" t="s">
        <v>11923</v>
      </c>
      <c r="C4195" s="6" t="s">
        <v>11924</v>
      </c>
      <c r="D4195" s="4"/>
      <c r="E4195" s="4"/>
      <c r="F4195" s="4"/>
    </row>
    <row r="4196" spans="1:6" ht="15.75" customHeight="1">
      <c r="A4196" s="5">
        <v>4195</v>
      </c>
      <c r="B4196" s="6" t="s">
        <v>11925</v>
      </c>
      <c r="C4196" s="6" t="s">
        <v>11926</v>
      </c>
      <c r="D4196" s="4"/>
      <c r="E4196" s="4"/>
      <c r="F4196" s="4"/>
    </row>
    <row r="4197" spans="1:6" ht="15.75" customHeight="1">
      <c r="A4197" s="5">
        <v>4196</v>
      </c>
      <c r="B4197" s="6" t="s">
        <v>11927</v>
      </c>
      <c r="C4197" s="6" t="s">
        <v>11928</v>
      </c>
      <c r="D4197" s="4"/>
      <c r="E4197" s="4"/>
      <c r="F4197" s="4"/>
    </row>
    <row r="4198" spans="1:6" ht="15.75" customHeight="1">
      <c r="A4198" s="5">
        <v>4197</v>
      </c>
      <c r="B4198" s="6" t="s">
        <v>11929</v>
      </c>
      <c r="C4198" s="6" t="s">
        <v>11930</v>
      </c>
      <c r="D4198" s="4"/>
      <c r="E4198" s="4"/>
      <c r="F4198" s="4"/>
    </row>
    <row r="4199" spans="1:6" ht="15.75" customHeight="1">
      <c r="A4199" s="5">
        <v>4198</v>
      </c>
      <c r="B4199" s="6" t="s">
        <v>11931</v>
      </c>
      <c r="C4199" s="6" t="s">
        <v>11932</v>
      </c>
      <c r="D4199" s="4"/>
      <c r="E4199" s="4"/>
      <c r="F4199" s="4"/>
    </row>
    <row r="4200" spans="1:6" ht="15.75" customHeight="1">
      <c r="A4200" s="5">
        <v>4199</v>
      </c>
      <c r="B4200" s="6" t="s">
        <v>11933</v>
      </c>
      <c r="C4200" s="6" t="s">
        <v>11934</v>
      </c>
      <c r="D4200" s="4"/>
      <c r="E4200" s="4"/>
      <c r="F4200" s="4"/>
    </row>
    <row r="4201" spans="1:6" ht="15.75" customHeight="1">
      <c r="A4201" s="5">
        <v>4200</v>
      </c>
      <c r="B4201" s="6" t="s">
        <v>11935</v>
      </c>
      <c r="C4201" s="6" t="s">
        <v>11936</v>
      </c>
      <c r="D4201" s="4"/>
      <c r="E4201" s="4"/>
      <c r="F4201" s="4"/>
    </row>
    <row r="4202" spans="1:6" ht="15.75" customHeight="1">
      <c r="A4202" s="5">
        <v>4201</v>
      </c>
      <c r="B4202" s="6" t="s">
        <v>11937</v>
      </c>
      <c r="C4202" s="6" t="s">
        <v>11938</v>
      </c>
      <c r="D4202" s="4"/>
      <c r="E4202" s="4"/>
      <c r="F4202" s="4"/>
    </row>
    <row r="4203" spans="1:6" ht="15.75" customHeight="1">
      <c r="A4203" s="5">
        <v>4202</v>
      </c>
      <c r="B4203" s="6" t="s">
        <v>11939</v>
      </c>
      <c r="C4203" s="6" t="s">
        <v>11940</v>
      </c>
      <c r="D4203" s="4"/>
      <c r="E4203" s="4"/>
      <c r="F4203" s="4"/>
    </row>
    <row r="4204" spans="1:6" ht="15.75" customHeight="1">
      <c r="A4204" s="5">
        <v>4203</v>
      </c>
      <c r="B4204" s="6" t="s">
        <v>11941</v>
      </c>
      <c r="C4204" s="6" t="s">
        <v>11942</v>
      </c>
      <c r="D4204" s="4"/>
      <c r="E4204" s="4"/>
      <c r="F4204" s="4"/>
    </row>
    <row r="4205" spans="1:6" ht="15.75" customHeight="1">
      <c r="A4205" s="5">
        <v>4204</v>
      </c>
      <c r="B4205" s="6" t="s">
        <v>11943</v>
      </c>
      <c r="C4205" s="6" t="s">
        <v>11944</v>
      </c>
      <c r="D4205" s="4"/>
      <c r="E4205" s="4"/>
      <c r="F4205" s="4"/>
    </row>
    <row r="4206" spans="1:6" ht="15.75" customHeight="1">
      <c r="A4206" s="5">
        <v>4205</v>
      </c>
      <c r="B4206" s="6" t="s">
        <v>11945</v>
      </c>
      <c r="C4206" s="6" t="s">
        <v>11946</v>
      </c>
      <c r="D4206" s="4"/>
      <c r="E4206" s="4"/>
      <c r="F4206" s="4"/>
    </row>
    <row r="4207" spans="1:6" ht="15.75" customHeight="1">
      <c r="A4207" s="5">
        <v>4206</v>
      </c>
      <c r="B4207" s="6" t="s">
        <v>11947</v>
      </c>
      <c r="C4207" s="6" t="s">
        <v>11948</v>
      </c>
      <c r="D4207" s="4"/>
      <c r="E4207" s="4"/>
      <c r="F4207" s="4"/>
    </row>
    <row r="4208" spans="1:6" ht="15.75" customHeight="1">
      <c r="A4208" s="5">
        <v>4207</v>
      </c>
      <c r="B4208" s="6" t="s">
        <v>11949</v>
      </c>
      <c r="C4208" s="6" t="s">
        <v>11950</v>
      </c>
      <c r="D4208" s="4"/>
      <c r="E4208" s="4"/>
      <c r="F4208" s="4"/>
    </row>
    <row r="4209" spans="1:6" ht="15.75" customHeight="1">
      <c r="A4209" s="5">
        <v>4208</v>
      </c>
      <c r="B4209" s="6" t="s">
        <v>11951</v>
      </c>
      <c r="C4209" s="6" t="s">
        <v>11952</v>
      </c>
      <c r="D4209" s="4"/>
      <c r="E4209" s="4"/>
      <c r="F4209" s="4"/>
    </row>
    <row r="4210" spans="1:6" ht="15.75" customHeight="1">
      <c r="A4210" s="5">
        <v>4209</v>
      </c>
      <c r="B4210" s="6" t="s">
        <v>11953</v>
      </c>
      <c r="C4210" s="6" t="s">
        <v>11954</v>
      </c>
      <c r="D4210" s="4"/>
      <c r="E4210" s="4"/>
      <c r="F4210" s="4"/>
    </row>
    <row r="4211" spans="1:6" ht="15.75" customHeight="1">
      <c r="A4211" s="5">
        <v>4210</v>
      </c>
      <c r="B4211" s="6" t="s">
        <v>11955</v>
      </c>
      <c r="C4211" s="6" t="s">
        <v>11956</v>
      </c>
      <c r="D4211" s="4"/>
      <c r="E4211" s="4"/>
      <c r="F4211" s="4"/>
    </row>
    <row r="4212" spans="1:6" ht="15.75" customHeight="1">
      <c r="A4212" s="5">
        <v>4211</v>
      </c>
      <c r="B4212" s="6" t="s">
        <v>11957</v>
      </c>
      <c r="C4212" s="6" t="s">
        <v>11958</v>
      </c>
      <c r="D4212" s="4"/>
      <c r="E4212" s="4"/>
      <c r="F4212" s="4"/>
    </row>
    <row r="4213" spans="1:6" ht="15.75" customHeight="1">
      <c r="A4213" s="5">
        <v>4212</v>
      </c>
      <c r="B4213" s="6" t="s">
        <v>11959</v>
      </c>
      <c r="C4213" s="6" t="s">
        <v>11960</v>
      </c>
      <c r="D4213" s="4"/>
      <c r="E4213" s="4"/>
      <c r="F4213" s="4"/>
    </row>
    <row r="4214" spans="1:6" ht="15.75" customHeight="1">
      <c r="A4214" s="5">
        <v>4213</v>
      </c>
      <c r="B4214" s="6" t="s">
        <v>11961</v>
      </c>
      <c r="C4214" s="6" t="s">
        <v>11962</v>
      </c>
      <c r="D4214" s="4"/>
      <c r="E4214" s="4"/>
      <c r="F4214" s="4"/>
    </row>
    <row r="4215" spans="1:6" ht="15.75" customHeight="1">
      <c r="A4215" s="5">
        <v>4214</v>
      </c>
      <c r="B4215" s="6" t="s">
        <v>11963</v>
      </c>
      <c r="C4215" s="6" t="s">
        <v>11964</v>
      </c>
      <c r="D4215" s="4"/>
      <c r="E4215" s="4"/>
      <c r="F4215" s="4"/>
    </row>
    <row r="4216" spans="1:6" ht="15.75" customHeight="1">
      <c r="A4216" s="5">
        <v>4215</v>
      </c>
      <c r="B4216" s="6" t="s">
        <v>11965</v>
      </c>
      <c r="C4216" s="6" t="s">
        <v>11966</v>
      </c>
      <c r="D4216" s="4"/>
      <c r="E4216" s="4"/>
      <c r="F4216" s="4"/>
    </row>
    <row r="4217" spans="1:6" ht="15.75" customHeight="1">
      <c r="A4217" s="5">
        <v>4216</v>
      </c>
      <c r="B4217" s="6" t="s">
        <v>11967</v>
      </c>
      <c r="C4217" s="6" t="s">
        <v>11968</v>
      </c>
      <c r="D4217" s="4"/>
      <c r="E4217" s="4"/>
      <c r="F4217" s="4"/>
    </row>
    <row r="4218" spans="1:6" ht="15.75" customHeight="1">
      <c r="A4218" s="5">
        <v>4217</v>
      </c>
      <c r="B4218" s="6" t="s">
        <v>11969</v>
      </c>
      <c r="C4218" s="6" t="s">
        <v>11970</v>
      </c>
      <c r="D4218" s="4"/>
      <c r="E4218" s="4"/>
      <c r="F4218" s="4"/>
    </row>
    <row r="4219" spans="1:6" ht="15.75" customHeight="1">
      <c r="A4219" s="5">
        <v>4218</v>
      </c>
      <c r="B4219" s="6" t="s">
        <v>11971</v>
      </c>
      <c r="C4219" s="6" t="s">
        <v>11972</v>
      </c>
      <c r="D4219" s="4"/>
      <c r="E4219" s="4"/>
      <c r="F4219" s="4"/>
    </row>
    <row r="4220" spans="1:6" ht="15.75" customHeight="1">
      <c r="A4220" s="5">
        <v>4219</v>
      </c>
      <c r="B4220" s="6" t="s">
        <v>11973</v>
      </c>
      <c r="C4220" s="6" t="s">
        <v>11974</v>
      </c>
      <c r="D4220" s="4"/>
      <c r="E4220" s="4"/>
      <c r="F4220" s="4"/>
    </row>
    <row r="4221" spans="1:6" ht="15.75" customHeight="1">
      <c r="A4221" s="5">
        <v>4220</v>
      </c>
      <c r="B4221" s="6" t="s">
        <v>11975</v>
      </c>
      <c r="C4221" s="6" t="s">
        <v>11976</v>
      </c>
      <c r="D4221" s="4"/>
      <c r="E4221" s="4"/>
      <c r="F4221" s="4"/>
    </row>
    <row r="4222" spans="1:6" ht="15.75" customHeight="1">
      <c r="A4222" s="5">
        <v>4221</v>
      </c>
      <c r="B4222" s="6" t="s">
        <v>11977</v>
      </c>
      <c r="C4222" s="6" t="s">
        <v>11978</v>
      </c>
      <c r="D4222" s="4"/>
      <c r="E4222" s="4"/>
      <c r="F4222" s="4"/>
    </row>
    <row r="4223" spans="1:6" ht="15.75" customHeight="1">
      <c r="A4223" s="5">
        <v>4222</v>
      </c>
      <c r="B4223" s="6" t="s">
        <v>11979</v>
      </c>
      <c r="C4223" s="6" t="s">
        <v>11980</v>
      </c>
      <c r="D4223" s="4"/>
      <c r="E4223" s="4"/>
      <c r="F4223" s="4"/>
    </row>
    <row r="4224" spans="1:6" ht="15.75" customHeight="1">
      <c r="A4224" s="5">
        <v>4223</v>
      </c>
      <c r="B4224" s="6" t="s">
        <v>11981</v>
      </c>
      <c r="C4224" s="6" t="s">
        <v>11982</v>
      </c>
      <c r="D4224" s="4"/>
      <c r="E4224" s="4"/>
      <c r="F4224" s="4"/>
    </row>
    <row r="4225" spans="1:6" ht="15.75" customHeight="1">
      <c r="A4225" s="5">
        <v>4224</v>
      </c>
      <c r="B4225" s="6" t="s">
        <v>11983</v>
      </c>
      <c r="C4225" s="6" t="s">
        <v>11984</v>
      </c>
      <c r="D4225" s="4"/>
      <c r="E4225" s="4"/>
      <c r="F4225" s="4"/>
    </row>
    <row r="4226" spans="1:6" ht="15.75" customHeight="1">
      <c r="A4226" s="5">
        <v>4225</v>
      </c>
      <c r="B4226" s="6" t="s">
        <v>11985</v>
      </c>
      <c r="C4226" s="6" t="s">
        <v>11986</v>
      </c>
      <c r="D4226" s="4"/>
      <c r="E4226" s="4"/>
      <c r="F4226" s="4"/>
    </row>
    <row r="4227" spans="1:6" ht="15.75" customHeight="1">
      <c r="A4227" s="5">
        <v>4226</v>
      </c>
      <c r="B4227" s="6" t="s">
        <v>11987</v>
      </c>
      <c r="C4227" s="6" t="s">
        <v>11988</v>
      </c>
      <c r="D4227" s="4"/>
      <c r="E4227" s="4"/>
      <c r="F4227" s="4"/>
    </row>
    <row r="4228" spans="1:6" ht="15.75" customHeight="1">
      <c r="A4228" s="5">
        <v>4227</v>
      </c>
      <c r="B4228" s="6" t="s">
        <v>11989</v>
      </c>
      <c r="C4228" s="6" t="s">
        <v>11990</v>
      </c>
      <c r="D4228" s="4"/>
      <c r="E4228" s="4"/>
      <c r="F4228" s="4"/>
    </row>
    <row r="4229" spans="1:6" ht="15.75" customHeight="1">
      <c r="A4229" s="5">
        <v>4228</v>
      </c>
      <c r="B4229" s="6" t="s">
        <v>11991</v>
      </c>
      <c r="C4229" s="6" t="s">
        <v>11992</v>
      </c>
      <c r="D4229" s="4"/>
      <c r="E4229" s="4"/>
      <c r="F4229" s="4"/>
    </row>
    <row r="4230" spans="1:6" ht="15.75" customHeight="1">
      <c r="A4230" s="5">
        <v>4229</v>
      </c>
      <c r="B4230" s="6" t="s">
        <v>11993</v>
      </c>
      <c r="C4230" s="6" t="s">
        <v>11994</v>
      </c>
      <c r="D4230" s="4"/>
      <c r="E4230" s="4"/>
      <c r="F4230" s="4"/>
    </row>
    <row r="4231" spans="1:6" ht="15.75" customHeight="1">
      <c r="A4231" s="5">
        <v>4230</v>
      </c>
      <c r="B4231" s="6" t="s">
        <v>11995</v>
      </c>
      <c r="C4231" s="6" t="s">
        <v>11996</v>
      </c>
      <c r="D4231" s="4"/>
      <c r="E4231" s="4"/>
      <c r="F4231" s="4"/>
    </row>
    <row r="4232" spans="1:6" ht="15.75" customHeight="1">
      <c r="A4232" s="5">
        <v>4231</v>
      </c>
      <c r="B4232" s="6" t="s">
        <v>11997</v>
      </c>
      <c r="C4232" s="6" t="s">
        <v>11998</v>
      </c>
      <c r="D4232" s="4"/>
      <c r="E4232" s="4"/>
      <c r="F4232" s="4"/>
    </row>
    <row r="4233" spans="1:6" ht="15.75" customHeight="1">
      <c r="A4233" s="5">
        <v>4232</v>
      </c>
      <c r="B4233" s="6" t="s">
        <v>11999</v>
      </c>
      <c r="C4233" s="6" t="s">
        <v>12000</v>
      </c>
      <c r="D4233" s="4"/>
      <c r="E4233" s="4"/>
      <c r="F4233" s="4"/>
    </row>
    <row r="4234" spans="1:6" ht="15.75" customHeight="1">
      <c r="A4234" s="5">
        <v>4233</v>
      </c>
      <c r="B4234" s="6" t="s">
        <v>12001</v>
      </c>
      <c r="C4234" s="6" t="s">
        <v>12002</v>
      </c>
      <c r="D4234" s="4"/>
      <c r="E4234" s="4"/>
      <c r="F4234" s="4"/>
    </row>
    <row r="4235" spans="1:6" ht="15.75" customHeight="1">
      <c r="A4235" s="5">
        <v>4234</v>
      </c>
      <c r="B4235" s="6" t="s">
        <v>12003</v>
      </c>
      <c r="C4235" s="6" t="s">
        <v>12004</v>
      </c>
      <c r="D4235" s="4"/>
      <c r="E4235" s="4"/>
      <c r="F4235" s="4"/>
    </row>
    <row r="4236" spans="1:6" ht="15.75" customHeight="1">
      <c r="A4236" s="5">
        <v>4235</v>
      </c>
      <c r="B4236" s="6" t="s">
        <v>12005</v>
      </c>
      <c r="C4236" s="6" t="s">
        <v>12006</v>
      </c>
      <c r="D4236" s="4"/>
      <c r="E4236" s="4"/>
      <c r="F4236" s="4"/>
    </row>
    <row r="4237" spans="1:6" ht="15.75" customHeight="1">
      <c r="A4237" s="5">
        <v>4236</v>
      </c>
      <c r="B4237" s="6" t="s">
        <v>12007</v>
      </c>
      <c r="C4237" s="6" t="s">
        <v>12008</v>
      </c>
      <c r="D4237" s="4"/>
      <c r="E4237" s="4"/>
      <c r="F4237" s="4"/>
    </row>
    <row r="4238" spans="1:6" ht="15.75" customHeight="1">
      <c r="A4238" s="5">
        <v>4237</v>
      </c>
      <c r="B4238" s="6" t="s">
        <v>12009</v>
      </c>
      <c r="C4238" s="6" t="s">
        <v>12010</v>
      </c>
      <c r="D4238" s="4"/>
      <c r="E4238" s="4"/>
      <c r="F4238" s="4"/>
    </row>
    <row r="4239" spans="1:6" ht="15.75" customHeight="1">
      <c r="A4239" s="5">
        <v>4238</v>
      </c>
      <c r="B4239" s="6" t="s">
        <v>12011</v>
      </c>
      <c r="C4239" s="6" t="s">
        <v>12012</v>
      </c>
      <c r="D4239" s="4"/>
      <c r="E4239" s="4"/>
      <c r="F4239" s="4"/>
    </row>
    <row r="4240" spans="1:6" ht="15.75" customHeight="1">
      <c r="A4240" s="5">
        <v>4239</v>
      </c>
      <c r="B4240" s="6" t="s">
        <v>12013</v>
      </c>
      <c r="C4240" s="6" t="s">
        <v>12014</v>
      </c>
      <c r="D4240" s="4"/>
      <c r="E4240" s="4"/>
      <c r="F4240" s="4"/>
    </row>
    <row r="4241" spans="1:6" ht="15.75" customHeight="1">
      <c r="A4241" s="5">
        <v>4240</v>
      </c>
      <c r="B4241" s="6" t="s">
        <v>12015</v>
      </c>
      <c r="C4241" s="6" t="s">
        <v>12016</v>
      </c>
      <c r="D4241" s="4"/>
      <c r="E4241" s="4"/>
      <c r="F4241" s="4"/>
    </row>
    <row r="4242" spans="1:6" ht="15.75" customHeight="1">
      <c r="A4242" s="5">
        <v>4241</v>
      </c>
      <c r="B4242" s="6" t="s">
        <v>12017</v>
      </c>
      <c r="C4242" s="6" t="s">
        <v>12018</v>
      </c>
      <c r="D4242" s="4"/>
      <c r="E4242" s="4"/>
      <c r="F4242" s="4"/>
    </row>
    <row r="4243" spans="1:6" ht="15.75" customHeight="1">
      <c r="A4243" s="5">
        <v>4242</v>
      </c>
      <c r="B4243" s="6" t="s">
        <v>12019</v>
      </c>
      <c r="C4243" s="6" t="s">
        <v>12020</v>
      </c>
      <c r="D4243" s="4"/>
      <c r="E4243" s="4"/>
      <c r="F4243" s="4"/>
    </row>
    <row r="4244" spans="1:6" ht="15.75" customHeight="1">
      <c r="A4244" s="5">
        <v>4243</v>
      </c>
      <c r="B4244" s="6" t="s">
        <v>12021</v>
      </c>
      <c r="C4244" s="6" t="s">
        <v>12022</v>
      </c>
      <c r="D4244" s="4"/>
      <c r="E4244" s="4"/>
      <c r="F4244" s="4"/>
    </row>
    <row r="4245" spans="1:6" ht="15.75" customHeight="1">
      <c r="A4245" s="5">
        <v>4244</v>
      </c>
      <c r="B4245" s="6" t="s">
        <v>12023</v>
      </c>
      <c r="C4245" s="6" t="s">
        <v>12024</v>
      </c>
      <c r="D4245" s="4"/>
      <c r="E4245" s="4"/>
      <c r="F4245" s="4"/>
    </row>
    <row r="4246" spans="1:6" ht="15.75" customHeight="1">
      <c r="A4246" s="5">
        <v>4245</v>
      </c>
      <c r="B4246" s="6" t="s">
        <v>12025</v>
      </c>
      <c r="C4246" s="6" t="s">
        <v>12026</v>
      </c>
      <c r="D4246" s="4"/>
      <c r="E4246" s="4"/>
      <c r="F4246" s="4"/>
    </row>
    <row r="4247" spans="1:6" ht="15.75" customHeight="1">
      <c r="A4247" s="5">
        <v>4246</v>
      </c>
      <c r="B4247" s="6" t="s">
        <v>12027</v>
      </c>
      <c r="C4247" s="6" t="s">
        <v>12028</v>
      </c>
      <c r="D4247" s="4"/>
      <c r="E4247" s="4"/>
      <c r="F4247" s="4"/>
    </row>
    <row r="4248" spans="1:6" ht="15.75" customHeight="1">
      <c r="A4248" s="5">
        <v>4247</v>
      </c>
      <c r="B4248" s="6" t="s">
        <v>12029</v>
      </c>
      <c r="C4248" s="6" t="s">
        <v>12030</v>
      </c>
      <c r="D4248" s="4"/>
      <c r="E4248" s="4"/>
      <c r="F4248" s="4"/>
    </row>
    <row r="4249" spans="1:6" ht="15.75" customHeight="1">
      <c r="A4249" s="5">
        <v>4248</v>
      </c>
      <c r="B4249" s="6" t="s">
        <v>12031</v>
      </c>
      <c r="C4249" s="6" t="s">
        <v>12032</v>
      </c>
      <c r="D4249" s="4"/>
      <c r="E4249" s="4"/>
      <c r="F4249" s="4"/>
    </row>
    <row r="4250" spans="1:6" ht="15.75" customHeight="1">
      <c r="A4250" s="5">
        <v>4249</v>
      </c>
      <c r="B4250" s="6" t="s">
        <v>12033</v>
      </c>
      <c r="C4250" s="6" t="s">
        <v>12034</v>
      </c>
      <c r="D4250" s="4"/>
      <c r="E4250" s="4"/>
      <c r="F4250" s="4"/>
    </row>
    <row r="4251" spans="1:6" ht="15.75" customHeight="1">
      <c r="A4251" s="5">
        <v>4250</v>
      </c>
      <c r="B4251" s="6" t="s">
        <v>12035</v>
      </c>
      <c r="C4251" s="6" t="s">
        <v>12036</v>
      </c>
      <c r="D4251" s="4"/>
      <c r="E4251" s="4"/>
      <c r="F4251" s="4"/>
    </row>
    <row r="4252" spans="1:6" ht="15.75" customHeight="1">
      <c r="A4252" s="5">
        <v>4251</v>
      </c>
      <c r="B4252" s="6" t="s">
        <v>12037</v>
      </c>
      <c r="C4252" s="6" t="s">
        <v>12038</v>
      </c>
      <c r="D4252" s="4"/>
      <c r="E4252" s="4"/>
      <c r="F4252" s="4"/>
    </row>
    <row r="4253" spans="1:6" ht="15.75" customHeight="1">
      <c r="A4253" s="5">
        <v>4252</v>
      </c>
      <c r="B4253" s="6" t="s">
        <v>12039</v>
      </c>
      <c r="C4253" s="6" t="s">
        <v>12040</v>
      </c>
      <c r="D4253" s="4"/>
      <c r="E4253" s="4"/>
      <c r="F4253" s="4"/>
    </row>
    <row r="4254" spans="1:6" ht="15.75" customHeight="1">
      <c r="A4254" s="5">
        <v>4253</v>
      </c>
      <c r="B4254" s="6" t="s">
        <v>12041</v>
      </c>
      <c r="C4254" s="6" t="s">
        <v>12042</v>
      </c>
      <c r="D4254" s="4"/>
      <c r="E4254" s="4"/>
      <c r="F4254" s="4"/>
    </row>
    <row r="4255" spans="1:6" ht="15.75" customHeight="1">
      <c r="A4255" s="5">
        <v>4254</v>
      </c>
      <c r="B4255" s="6" t="s">
        <v>12043</v>
      </c>
      <c r="C4255" s="6" t="s">
        <v>12044</v>
      </c>
      <c r="D4255" s="4"/>
      <c r="E4255" s="4"/>
      <c r="F4255" s="4"/>
    </row>
    <row r="4256" spans="1:6" ht="15.75" customHeight="1">
      <c r="A4256" s="5">
        <v>4255</v>
      </c>
      <c r="B4256" s="6" t="s">
        <v>12045</v>
      </c>
      <c r="C4256" s="6" t="s">
        <v>12046</v>
      </c>
      <c r="D4256" s="4"/>
      <c r="E4256" s="4"/>
      <c r="F4256" s="4"/>
    </row>
    <row r="4257" spans="1:6" ht="15.75" customHeight="1">
      <c r="A4257" s="5">
        <v>4256</v>
      </c>
      <c r="B4257" s="6" t="s">
        <v>12047</v>
      </c>
      <c r="C4257" s="6" t="s">
        <v>12048</v>
      </c>
      <c r="D4257" s="4"/>
      <c r="E4257" s="4"/>
      <c r="F4257" s="4"/>
    </row>
    <row r="4258" spans="1:6" ht="15.75" customHeight="1">
      <c r="A4258" s="5">
        <v>4257</v>
      </c>
      <c r="B4258" s="6" t="s">
        <v>12049</v>
      </c>
      <c r="C4258" s="6" t="s">
        <v>12050</v>
      </c>
      <c r="D4258" s="4"/>
      <c r="E4258" s="4"/>
      <c r="F4258" s="4"/>
    </row>
    <row r="4259" spans="1:6" ht="15.75" customHeight="1">
      <c r="A4259" s="5">
        <v>4258</v>
      </c>
      <c r="B4259" s="6" t="s">
        <v>12051</v>
      </c>
      <c r="C4259" s="6" t="s">
        <v>12052</v>
      </c>
      <c r="D4259" s="4"/>
      <c r="E4259" s="4"/>
      <c r="F4259" s="4"/>
    </row>
    <row r="4260" spans="1:6" ht="15.75" customHeight="1">
      <c r="A4260" s="5">
        <v>4259</v>
      </c>
      <c r="B4260" s="6" t="s">
        <v>12053</v>
      </c>
      <c r="C4260" s="6" t="s">
        <v>12054</v>
      </c>
      <c r="D4260" s="4"/>
      <c r="E4260" s="4"/>
      <c r="F4260" s="4"/>
    </row>
    <row r="4261" spans="1:6" ht="15.75" customHeight="1">
      <c r="A4261" s="5">
        <v>4260</v>
      </c>
      <c r="B4261" s="6" t="s">
        <v>12055</v>
      </c>
      <c r="C4261" s="6" t="s">
        <v>12056</v>
      </c>
      <c r="D4261" s="4"/>
      <c r="E4261" s="4"/>
      <c r="F4261" s="4"/>
    </row>
    <row r="4262" spans="1:6" ht="15.75" customHeight="1">
      <c r="A4262" s="5">
        <v>4261</v>
      </c>
      <c r="B4262" s="6" t="s">
        <v>12057</v>
      </c>
      <c r="C4262" s="6" t="s">
        <v>12058</v>
      </c>
      <c r="D4262" s="4"/>
      <c r="E4262" s="4"/>
      <c r="F4262" s="4"/>
    </row>
    <row r="4263" spans="1:6" ht="15.75" customHeight="1">
      <c r="A4263" s="5">
        <v>4262</v>
      </c>
      <c r="B4263" s="6" t="s">
        <v>12059</v>
      </c>
      <c r="C4263" s="6" t="s">
        <v>12060</v>
      </c>
      <c r="D4263" s="4"/>
      <c r="E4263" s="4"/>
      <c r="F4263" s="4"/>
    </row>
    <row r="4264" spans="1:6" ht="15.75" customHeight="1">
      <c r="A4264" s="5">
        <v>4263</v>
      </c>
      <c r="B4264" s="6" t="s">
        <v>12061</v>
      </c>
      <c r="C4264" s="6" t="s">
        <v>12062</v>
      </c>
      <c r="D4264" s="4"/>
      <c r="E4264" s="4"/>
      <c r="F4264" s="4"/>
    </row>
    <row r="4265" spans="1:6" ht="15.75" customHeight="1">
      <c r="A4265" s="5">
        <v>4264</v>
      </c>
      <c r="B4265" s="6" t="s">
        <v>12063</v>
      </c>
      <c r="C4265" s="6" t="s">
        <v>12064</v>
      </c>
      <c r="D4265" s="4"/>
      <c r="E4265" s="4"/>
      <c r="F4265" s="4"/>
    </row>
    <row r="4266" spans="1:6" ht="15.75" customHeight="1">
      <c r="A4266" s="5">
        <v>4265</v>
      </c>
      <c r="B4266" s="6" t="s">
        <v>12001</v>
      </c>
      <c r="C4266" s="6" t="s">
        <v>12065</v>
      </c>
      <c r="D4266" s="4"/>
      <c r="E4266" s="4"/>
      <c r="F4266" s="4"/>
    </row>
    <row r="4267" spans="1:6" ht="15.75" customHeight="1">
      <c r="A4267" s="5">
        <v>4266</v>
      </c>
      <c r="B4267" s="6" t="s">
        <v>12066</v>
      </c>
      <c r="C4267" s="6" t="s">
        <v>12067</v>
      </c>
      <c r="D4267" s="4"/>
      <c r="E4267" s="4"/>
      <c r="F4267" s="4"/>
    </row>
    <row r="4268" spans="1:6" ht="15.75" customHeight="1">
      <c r="A4268" s="5">
        <v>4267</v>
      </c>
      <c r="B4268" s="6" t="s">
        <v>12068</v>
      </c>
      <c r="C4268" s="6" t="s">
        <v>12069</v>
      </c>
      <c r="D4268" s="4"/>
      <c r="E4268" s="4"/>
      <c r="F4268" s="4"/>
    </row>
    <row r="4269" spans="1:6" ht="15.75" customHeight="1">
      <c r="A4269" s="5">
        <v>4268</v>
      </c>
      <c r="B4269" s="6" t="s">
        <v>12070</v>
      </c>
      <c r="C4269" s="6" t="s">
        <v>12071</v>
      </c>
      <c r="D4269" s="4"/>
      <c r="E4269" s="4"/>
      <c r="F4269" s="4"/>
    </row>
    <row r="4270" spans="1:6" ht="15.75" customHeight="1">
      <c r="A4270" s="5">
        <v>4269</v>
      </c>
      <c r="B4270" s="6" t="s">
        <v>12072</v>
      </c>
      <c r="C4270" s="6" t="s">
        <v>12073</v>
      </c>
      <c r="D4270" s="4"/>
      <c r="E4270" s="4"/>
      <c r="F4270" s="4"/>
    </row>
    <row r="4271" spans="1:6" ht="15.75" customHeight="1">
      <c r="A4271" s="5">
        <v>4270</v>
      </c>
      <c r="B4271" s="6" t="s">
        <v>12074</v>
      </c>
      <c r="C4271" s="6" t="s">
        <v>12075</v>
      </c>
      <c r="D4271" s="4"/>
      <c r="E4271" s="4"/>
      <c r="F4271" s="4"/>
    </row>
    <row r="4272" spans="1:6" ht="15.75" customHeight="1">
      <c r="A4272" s="5">
        <v>4271</v>
      </c>
      <c r="B4272" s="6" t="s">
        <v>12076</v>
      </c>
      <c r="C4272" s="6" t="s">
        <v>12077</v>
      </c>
      <c r="D4272" s="4"/>
      <c r="E4272" s="4"/>
      <c r="F4272" s="4"/>
    </row>
    <row r="4273" spans="1:6" ht="15.75" customHeight="1">
      <c r="A4273" s="5">
        <v>4272</v>
      </c>
      <c r="B4273" s="6" t="s">
        <v>12078</v>
      </c>
      <c r="C4273" s="6" t="s">
        <v>12079</v>
      </c>
      <c r="D4273" s="4"/>
      <c r="E4273" s="4"/>
      <c r="F4273" s="4"/>
    </row>
    <row r="4274" spans="1:6" ht="15.75" customHeight="1">
      <c r="A4274" s="5">
        <v>4273</v>
      </c>
      <c r="B4274" s="6" t="s">
        <v>12080</v>
      </c>
      <c r="C4274" s="6" t="s">
        <v>12081</v>
      </c>
      <c r="D4274" s="4"/>
      <c r="E4274" s="4"/>
      <c r="F4274" s="4"/>
    </row>
    <row r="4275" spans="1:6" ht="15.75" customHeight="1">
      <c r="A4275" s="5">
        <v>4274</v>
      </c>
      <c r="B4275" s="6" t="s">
        <v>12082</v>
      </c>
      <c r="C4275" s="6" t="s">
        <v>12083</v>
      </c>
      <c r="D4275" s="4"/>
      <c r="E4275" s="4"/>
      <c r="F4275" s="4"/>
    </row>
    <row r="4276" spans="1:6" ht="15.75" customHeight="1">
      <c r="A4276" s="5">
        <v>4275</v>
      </c>
      <c r="B4276" s="6" t="s">
        <v>12084</v>
      </c>
      <c r="C4276" s="6" t="s">
        <v>12085</v>
      </c>
      <c r="D4276" s="4"/>
      <c r="E4276" s="4"/>
      <c r="F4276" s="4"/>
    </row>
    <row r="4277" spans="1:6" ht="15.75" customHeight="1">
      <c r="A4277" s="5">
        <v>4276</v>
      </c>
      <c r="B4277" s="6" t="s">
        <v>12086</v>
      </c>
      <c r="C4277" s="6" t="s">
        <v>12087</v>
      </c>
      <c r="D4277" s="4"/>
      <c r="E4277" s="4"/>
      <c r="F4277" s="4"/>
    </row>
    <row r="4278" spans="1:6" ht="15.75" customHeight="1">
      <c r="A4278" s="5">
        <v>4277</v>
      </c>
      <c r="B4278" s="6" t="s">
        <v>12088</v>
      </c>
      <c r="C4278" s="6" t="s">
        <v>12089</v>
      </c>
      <c r="D4278" s="4"/>
      <c r="E4278" s="4"/>
      <c r="F4278" s="4"/>
    </row>
    <row r="4279" spans="1:6" ht="15.75" customHeight="1">
      <c r="A4279" s="5">
        <v>4278</v>
      </c>
      <c r="B4279" s="6" t="s">
        <v>12090</v>
      </c>
      <c r="C4279" s="6" t="s">
        <v>12091</v>
      </c>
      <c r="D4279" s="4"/>
      <c r="E4279" s="4"/>
      <c r="F4279" s="4"/>
    </row>
    <row r="4280" spans="1:6" ht="15.75" customHeight="1">
      <c r="A4280" s="5">
        <v>4279</v>
      </c>
      <c r="B4280" s="6" t="s">
        <v>12092</v>
      </c>
      <c r="C4280" s="6" t="s">
        <v>12093</v>
      </c>
      <c r="D4280" s="4"/>
      <c r="E4280" s="4"/>
      <c r="F4280" s="4"/>
    </row>
  </sheetData>
  <phoneticPr fontId="8"/>
  <pageMargins left="0.7" right="0.7" top="0.75" bottom="0.75" header="0" footer="0"/>
  <pageSetup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sheetPr>
  <dimension ref="A1:A1000"/>
  <sheetViews>
    <sheetView workbookViewId="0"/>
  </sheetViews>
  <sheetFormatPr defaultColWidth="14.42578125" defaultRowHeight="15" customHeight="1"/>
  <cols>
    <col min="1" max="6" width="14.42578125" customWidth="1"/>
  </cols>
  <sheetData>
    <row r="1" spans="1:1" ht="12.75">
      <c r="A1" s="8" t="s">
        <v>12094</v>
      </c>
    </row>
    <row r="2" spans="1:1" ht="12.75">
      <c r="A2" s="9" t="s">
        <v>12095</v>
      </c>
    </row>
    <row r="3" spans="1:1" ht="12.75">
      <c r="A3" s="10" t="s">
        <v>12096</v>
      </c>
    </row>
    <row r="4" spans="1:1" ht="12.75">
      <c r="A4" s="8" t="s">
        <v>12097</v>
      </c>
    </row>
    <row r="5" spans="1:1" ht="12.75">
      <c r="A5" s="10" t="s">
        <v>4</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honeticPr fontId="8"/>
  <hyperlinks>
    <hyperlink ref="A2" r:id="rId1" xr:uid="{00000000-0004-0000-0400-000000000000}"/>
  </hyperlinks>
  <pageMargins left="0.7" right="0.7" top="0.75" bottom="0.75" header="0.3" footer="0.3"/>
  <pageSetup paperSize="9"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5</vt:i4>
      </vt:variant>
    </vt:vector>
  </HeadingPairs>
  <TitlesOfParts>
    <vt:vector size="5" baseType="lpstr">
      <vt:lpstr>日本語検索</vt:lpstr>
      <vt:lpstr>英語検索</vt:lpstr>
      <vt:lpstr>タグ検索</vt:lpstr>
      <vt:lpstr>オリジナルデータ</vt:lpstr>
      <vt:lpstr>英語で言いたいこと・書きたいこと</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hidai</dc:creator>
  <cp:lastModifiedBy>日臺滋之</cp:lastModifiedBy>
  <dcterms:created xsi:type="dcterms:W3CDTF">2022-03-10T08:19:46Z</dcterms:created>
  <dcterms:modified xsi:type="dcterms:W3CDTF">2022-03-10T09:06:44Z</dcterms:modified>
</cp:coreProperties>
</file>